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<sst xmlns="http://schemas.openxmlformats.org/spreadsheetml/2006/main" count="158" uniqueCount="135">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</sst>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72" sqref="D72"/>
    </sheetView>
  </sheetViews>
  <sheetFormatPr defaultColWidth="9.00390625" defaultRowHeight="12.75"/>
  <cols>
    <col min="1" max="1" width="15.50390625" style="0" customWidth="1"/>
    <col min="3" max="3" width="12.875" style="0" customWidth="1"/>
    <col min="4" max="4" width="11.125" style="0" customWidth="1"/>
    <col min="5" max="5" width="12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7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7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7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L24*126.87*1.302*1.15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L26*126.87*1.302*1.15</f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/>
      <c r="K27" s="29" t="s">
        <v>58</v>
      </c>
      <c r="L27" s="28">
        <v>0</v>
      </c>
      <c r="M27" s="33">
        <f>SUM(M24:M26)</f>
        <v>0</v>
      </c>
    </row>
    <row r="28" spans="1:11" ht="12.75">
      <c r="A28" t="s">
        <v>109</v>
      </c>
      <c r="B28" s="1"/>
      <c r="C28" s="1"/>
      <c r="D28" s="1"/>
      <c r="K28" s="1" t="s">
        <v>62</v>
      </c>
    </row>
    <row r="29" spans="1:13" ht="12.75">
      <c r="A29" t="s">
        <v>110</v>
      </c>
      <c r="B29" s="1"/>
      <c r="C29" s="8"/>
      <c r="D29" s="8"/>
      <c r="J29" s="22" t="s">
        <v>36</v>
      </c>
      <c r="K29" s="22"/>
      <c r="L29" s="22" t="s">
        <v>63</v>
      </c>
      <c r="M29" s="22" t="s">
        <v>42</v>
      </c>
    </row>
    <row r="30" spans="10:13" ht="12.75">
      <c r="J30" s="23" t="s">
        <v>37</v>
      </c>
      <c r="K30" s="23" t="s">
        <v>38</v>
      </c>
      <c r="L30" s="23"/>
      <c r="M30" s="23" t="s">
        <v>64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279.1</v>
      </c>
      <c r="F33" t="s">
        <v>66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SUM(M31:M34)</f>
        <v>0</v>
      </c>
    </row>
    <row r="36" spans="1:6" ht="12.75">
      <c r="A36" t="s">
        <v>4</v>
      </c>
      <c r="E36">
        <v>17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4080.87</v>
      </c>
    </row>
    <row r="41" spans="1:6" ht="12.75">
      <c r="A41" t="s">
        <v>7</v>
      </c>
      <c r="F41" s="5">
        <v>3896.54</v>
      </c>
    </row>
    <row r="42" spans="2:6" ht="12.75">
      <c r="B42" t="s">
        <v>8</v>
      </c>
      <c r="F42" s="9">
        <f>F41/F40</f>
        <v>0.9548307101181857</v>
      </c>
    </row>
    <row r="43" spans="1:6" ht="12.75">
      <c r="A43" s="3" t="s">
        <v>9</v>
      </c>
      <c r="B43" s="3"/>
      <c r="C43" s="3"/>
      <c r="D43" s="3"/>
      <c r="E43" s="1"/>
      <c r="F43" s="8">
        <f>F41</f>
        <v>3896.54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E33*2.98</f>
        <v>831.7180000000001</v>
      </c>
    </row>
    <row r="49" ht="12.75">
      <c r="A49" s="6" t="s">
        <v>15</v>
      </c>
    </row>
    <row r="50" spans="1:6" ht="12.75">
      <c r="A50" s="6" t="s">
        <v>83</v>
      </c>
      <c r="E50" s="5"/>
      <c r="F50" s="11">
        <f>E50*E33</f>
        <v>0</v>
      </c>
    </row>
    <row r="51" spans="1:6" ht="12.75">
      <c r="A51" s="4" t="s">
        <v>34</v>
      </c>
      <c r="F51" s="31">
        <f>F48+F49+F50</f>
        <v>831.7180000000001</v>
      </c>
    </row>
    <row r="52" ht="12.75">
      <c r="A52" s="4" t="s">
        <v>16</v>
      </c>
    </row>
    <row r="53" spans="1:6" ht="12.75">
      <c r="A53" t="s">
        <v>74</v>
      </c>
      <c r="D53" s="5">
        <v>2.22</v>
      </c>
      <c r="E53" t="s">
        <v>14</v>
      </c>
      <c r="F53" s="11">
        <f>E33*D53</f>
        <v>619.6020000000001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619.6020000000001</v>
      </c>
    </row>
    <row r="56" spans="1:2" ht="12.75">
      <c r="A56" s="4" t="s">
        <v>18</v>
      </c>
      <c r="B56" s="4"/>
    </row>
    <row r="57" spans="1:6" ht="12.75">
      <c r="A57" t="s">
        <v>19</v>
      </c>
      <c r="C57" s="51">
        <v>241335</v>
      </c>
      <c r="D57">
        <v>229360</v>
      </c>
      <c r="E57">
        <v>279.1</v>
      </c>
      <c r="F57" s="34">
        <f>C57/D57*E57</f>
        <v>293.67195020927807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M27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M35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0.6</v>
      </c>
      <c r="E64" t="s">
        <v>14</v>
      </c>
      <c r="F64" s="11">
        <f>B64*D64</f>
        <v>167.46</v>
      </c>
    </row>
    <row r="65" spans="1:6" ht="12.75">
      <c r="A65" s="51" t="s">
        <v>75</v>
      </c>
      <c r="B65" s="51"/>
      <c r="C65" s="51"/>
      <c r="D65" s="55"/>
      <c r="E65" s="51"/>
      <c r="F65" s="55">
        <v>0</v>
      </c>
    </row>
    <row r="66" spans="1:6" ht="12.75">
      <c r="A66" s="45" t="s">
        <v>84</v>
      </c>
      <c r="B66" s="45"/>
      <c r="C66" s="45"/>
      <c r="D66" s="46">
        <v>0</v>
      </c>
      <c r="E66" s="45"/>
      <c r="F66" s="46">
        <f>D66*E33</f>
        <v>0</v>
      </c>
    </row>
    <row r="67" spans="1:6" ht="12.75">
      <c r="A67" s="4" t="s">
        <v>25</v>
      </c>
      <c r="B67" s="10"/>
      <c r="C67" s="10"/>
      <c r="F67" s="31">
        <f>SUM(F57:F66)</f>
        <v>461.1319502092781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0.19</v>
      </c>
      <c r="E69" t="s">
        <v>14</v>
      </c>
      <c r="F69" s="11">
        <f>B69*D69</f>
        <v>53.029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1.06</v>
      </c>
      <c r="E72" t="s">
        <v>14</v>
      </c>
      <c r="F72" s="11">
        <f>B72*D72</f>
        <v>295.84600000000006</v>
      </c>
    </row>
    <row r="73" spans="1:6" ht="12.75">
      <c r="A73" s="4" t="s">
        <v>29</v>
      </c>
      <c r="F73" s="31">
        <f>F69+F72</f>
        <v>348.87500000000006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2.13</v>
      </c>
      <c r="E76" t="s">
        <v>14</v>
      </c>
      <c r="F76" s="11">
        <f>B76*D76</f>
        <v>594.4830000000001</v>
      </c>
    </row>
    <row r="77" spans="1:6" ht="12.75">
      <c r="A77" s="4" t="s">
        <v>32</v>
      </c>
      <c r="F77" s="31">
        <f>SUM(F76)</f>
        <v>594.4830000000001</v>
      </c>
    </row>
    <row r="78" spans="1:6" ht="12.75">
      <c r="A78" s="48" t="s">
        <v>78</v>
      </c>
      <c r="B78" s="45"/>
      <c r="C78" s="45"/>
      <c r="D78" s="49">
        <v>0</v>
      </c>
      <c r="E78" s="45"/>
      <c r="F78" s="50">
        <f>D78*E33</f>
        <v>0</v>
      </c>
    </row>
    <row r="79" spans="1:6" ht="12.75">
      <c r="A79" s="1" t="s">
        <v>33</v>
      </c>
      <c r="B79" s="1"/>
      <c r="F79" s="31">
        <f>F51+F55+F67+F73+F77+F78</f>
        <v>2855.8099502092787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165.63697711213814</v>
      </c>
    </row>
    <row r="81" spans="1:6" ht="12.75">
      <c r="A81" s="1"/>
      <c r="B81" s="35" t="s">
        <v>128</v>
      </c>
      <c r="C81" s="35"/>
      <c r="D81" s="1"/>
      <c r="E81" s="57"/>
      <c r="F81" s="58">
        <v>96.6</v>
      </c>
    </row>
    <row r="82" spans="1:6" ht="12.75">
      <c r="A82" s="1"/>
      <c r="B82" s="35" t="s">
        <v>129</v>
      </c>
      <c r="C82" s="35"/>
      <c r="D82" s="1"/>
      <c r="E82" s="57"/>
      <c r="F82" s="58">
        <v>100.48</v>
      </c>
    </row>
    <row r="83" spans="1:6" ht="12.75">
      <c r="A83" s="1"/>
      <c r="B83" s="35" t="s">
        <v>130</v>
      </c>
      <c r="C83" s="35"/>
      <c r="D83" s="1"/>
      <c r="E83" s="57"/>
      <c r="F83" s="58">
        <v>16.75</v>
      </c>
    </row>
    <row r="84" spans="1:9" ht="13.5">
      <c r="A84" s="12" t="s">
        <v>35</v>
      </c>
      <c r="B84" s="12"/>
      <c r="C84" s="3"/>
      <c r="D84" s="12"/>
      <c r="E84" s="12"/>
      <c r="F84" s="42">
        <f>F79+F80+F81+F82+F83</f>
        <v>3235.2769273214167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43678</v>
      </c>
      <c r="C86" s="39">
        <v>10660</v>
      </c>
      <c r="D86" s="43">
        <f>F43</f>
        <v>3896.54</v>
      </c>
      <c r="E86" s="43">
        <f>F84</f>
        <v>3235.2769273214167</v>
      </c>
      <c r="F86" s="44">
        <f>C86+D86-E86</f>
        <v>11321.263072678585</v>
      </c>
    </row>
    <row r="88" spans="1:6" ht="13.5" thickBot="1">
      <c r="A88" t="s">
        <v>111</v>
      </c>
      <c r="C88" s="53">
        <v>43678</v>
      </c>
      <c r="D88" s="8" t="s">
        <v>112</v>
      </c>
      <c r="E88" s="53">
        <v>43708</v>
      </c>
      <c r="F88" t="s">
        <v>113</v>
      </c>
    </row>
    <row r="89" spans="1:7" ht="13.5" thickBot="1">
      <c r="A89" t="s">
        <v>114</v>
      </c>
      <c r="F89" s="54">
        <f>E86</f>
        <v>3235.2769273214167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2017-08-21T12:49:46Z</cp:lastPrinted>
  <dcterms:created xsi:type="dcterms:W3CDTF">2008-08-18T07:30:19Z</dcterms:created>
  <dcterms:modified xsi:type="dcterms:W3CDTF">2019-10-23T10:55:11Z</dcterms:modified>
  <cp:category/>
  <cp:version/>
  <cp:contentType/>
  <cp:contentStatus/>
</cp:coreProperties>
</file>