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<sst xmlns="http://schemas.openxmlformats.org/spreadsheetml/2006/main" count="164" uniqueCount="143">
  <si>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</si>
  <si>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</si>
  <si>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</si>
  <si>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</si>
  <si>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</si>
  <si>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</si>
  <si>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</si>
  <si>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</si>
  <si>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</si>
  <si>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</si>
  <si>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</si>
  <si>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</si>
  <si>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</si>
  <si>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</si>
  <si>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</si>
  <si>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</si>
  <si>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</si>
  <si>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</si>
  <si>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</si>
  <si>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</si>
  <si>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</si>
  <si>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</si>
  <si>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</si>
  <si>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</si>
  <si>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</si>
  <si>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</si>
  <si>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</si>
  <si>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</si>
  <si>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</si>
  <si>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</si>
  <si>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</si>
  <si>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</si>
  <si>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</si>
  <si>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</si>
  <si>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</si>
  <si>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</si>
  <si>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</si>
  <si>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</si>
  <si>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</si>
  <si>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</si>
  <si>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</si>
  <si>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</si>
  <si>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</si>
  <si>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</si>
  <si>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</si>
  <si>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</si>
  <si>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</si>
  <si>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</si>
  <si>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</si>
  <si>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</si>
  <si>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</si>
  <si>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</si>
  <si>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</si>
  <si>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</si>
  <si>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</si>
  <si>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</si>
  <si>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</si>
  <si>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</si>
  <si>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</si>
  <si>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</si>
  <si>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</si>
  <si>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</si>
  <si>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</si>
  <si>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</si>
  <si>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</si>
  <si>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</si>
  <si>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</si>
  <si>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</si>
  <si>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</si>
  <si>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</si>
  <si>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</si>
  <si>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</si>
  <si>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</si>
  <si>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</si>
  <si>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</si>
  <si>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</si>
  <si>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</si>
  <si>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</si>
  <si>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</si>
  <si>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</si>
  <si>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</si>
  <si>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</si>
  <si>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</si>
  <si>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</si>
  <si>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</si>
  <si>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</si>
  <si>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</si>
  <si>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</si>
  <si>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</si>
  <si>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</si>
  <si>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</si>
  <si>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</si>
  <si>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</si>
  <si>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</si>
  <si>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</si>
  <si>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</si>
  <si>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</si>
  <si>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</si>
  <si>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</si>
  <si>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</si>
  <si>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</si>
  <si>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</si>
  <si>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</si>
  <si>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</si>
  <si>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</si>
  <si>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</si>
  <si>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</si>
  <si>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</si>
  <si>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</si>
  <si>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</si>
  <si>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</si>
  <si>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</si>
  <si>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</si>
  <si>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</si>
  <si>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</si>
  <si>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</si>
  <si>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</si>
  <si>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</si>
  <si>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</si>
  <si>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</si>
  <si>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</si>
  <si>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</si>
  <si>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</si>
  <si>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</si>
  <si>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</si>
  <si>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</si>
  <si>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</si>
  <si>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</si>
  <si>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</si>
  <si>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</si>
  <si>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</si>
  <si>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</si>
  <si>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</si>
  <si>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</si>
  <si>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</si>
  <si>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смена труб д 57 (2мп) т.п.</t>
  </si>
  <si>
    <t>труба д 57</t>
  </si>
  <si>
    <t>2мп</t>
  </si>
  <si>
    <t>электроды</t>
  </si>
  <si>
    <t>1кг</t>
  </si>
  <si>
    <t>смена ламп (2шт) п-д 1,2</t>
  </si>
  <si>
    <t>лампа</t>
  </si>
  <si>
    <t>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</si>
</sst>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51" sqref="M51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1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632.6575542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632.6575542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12.5</v>
      </c>
      <c r="M17" s="45">
        <f t="shared" si="0"/>
        <v>2064.8092500000002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22.91</v>
      </c>
      <c r="M20" s="34">
        <f>SUM(M6:M19)</f>
        <v>3784.3823934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45">
        <f>0.02*134.9</f>
        <v>2.698</v>
      </c>
      <c r="M24" s="33">
        <f>L24*126.87*1.302*1.15</f>
        <v>512.518692798</v>
      </c>
    </row>
    <row r="25" spans="1:13" ht="12.75">
      <c r="A25" t="s">
        <v>107</v>
      </c>
      <c r="J25" s="20">
        <v>2</v>
      </c>
      <c r="K25" s="20" t="s">
        <v>140</v>
      </c>
      <c r="L25" s="57">
        <f>0.02*7.1</f>
        <v>0.142</v>
      </c>
      <c r="M25" s="33">
        <f aca="true" t="shared" si="1" ref="M25:M43">L25*126.87*1.302*1.15</f>
        <v>26.974668041999994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/>
      <c r="L26" s="61"/>
      <c r="M26" s="33">
        <f t="shared" si="1"/>
        <v>0</v>
      </c>
    </row>
    <row r="27" spans="1:13" ht="12.75">
      <c r="A27" t="s">
        <v>109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110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f>57638.31</f>
        <v>57638.31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11">
        <v>47013.32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0.8156609727106849</v>
      </c>
      <c r="J42" s="20">
        <v>19</v>
      </c>
      <c r="K42" s="20"/>
      <c r="L42" s="25"/>
      <c r="M42" s="33">
        <f t="shared" si="1"/>
        <v>0</v>
      </c>
    </row>
    <row r="43" spans="1:13" ht="12.75">
      <c r="A43" t="s">
        <v>127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5"/>
      <c r="B44" s="55"/>
      <c r="C44" s="55"/>
      <c r="D44" s="55"/>
      <c r="E44" s="55"/>
      <c r="F44" s="56">
        <v>0</v>
      </c>
      <c r="J44" s="20"/>
      <c r="K44" s="30" t="s">
        <v>58</v>
      </c>
      <c r="L44" s="28">
        <f>SUM(L24:L43)</f>
        <v>2.84</v>
      </c>
      <c r="M44" s="34">
        <f>SUM(M24:M43)</f>
        <v>539.4933608399999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47913.32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136</v>
      </c>
      <c r="L48" s="25" t="s">
        <v>137</v>
      </c>
      <c r="M48" s="45">
        <f>10.46*5.58</f>
        <v>58.366800000000005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 t="s">
        <v>138</v>
      </c>
      <c r="L49" s="25" t="s">
        <v>139</v>
      </c>
      <c r="M49" s="25">
        <v>161.87</v>
      </c>
    </row>
    <row r="50" spans="1:13" ht="12.75">
      <c r="A50" t="s">
        <v>12</v>
      </c>
      <c r="F50" s="11">
        <f>(5085+765)*1.302</f>
        <v>7616.7</v>
      </c>
      <c r="J50" s="20">
        <v>3</v>
      </c>
      <c r="K50" s="20" t="s">
        <v>141</v>
      </c>
      <c r="L50" s="25" t="s">
        <v>142</v>
      </c>
      <c r="M50" s="45">
        <f>2*13.86</f>
        <v>27.72</v>
      </c>
    </row>
    <row r="51" spans="1:13" ht="12.75">
      <c r="A51" s="6" t="s">
        <v>15</v>
      </c>
      <c r="F51" s="11">
        <f>2500*1.202</f>
        <v>3005</v>
      </c>
      <c r="J51" s="20">
        <v>4</v>
      </c>
      <c r="K51" s="20"/>
      <c r="L51" s="25"/>
      <c r="M51" s="25"/>
    </row>
    <row r="52" spans="1:13" ht="12.75">
      <c r="A52" s="6" t="s">
        <v>84</v>
      </c>
      <c r="E52" s="5"/>
      <c r="F52" s="11">
        <f>E52*E33</f>
        <v>0</v>
      </c>
      <c r="J52" s="20">
        <v>5</v>
      </c>
      <c r="K52" s="20"/>
      <c r="L52" s="25"/>
      <c r="M52" s="25"/>
    </row>
    <row r="53" spans="1:13" ht="12.75">
      <c r="A53" s="4" t="s">
        <v>34</v>
      </c>
      <c r="F53" s="32">
        <f>F50+F51+F52</f>
        <v>10621.7</v>
      </c>
      <c r="J53" s="20">
        <v>6</v>
      </c>
      <c r="K53" s="20"/>
      <c r="L53" s="25"/>
      <c r="M53" s="25"/>
    </row>
    <row r="54" spans="1:13" ht="12.75">
      <c r="A54" s="4" t="s">
        <v>16</v>
      </c>
      <c r="J54" s="20">
        <v>7</v>
      </c>
      <c r="K54" s="20"/>
      <c r="L54" s="25"/>
      <c r="M54" s="25"/>
    </row>
    <row r="55" spans="1:13" ht="12.75">
      <c r="A55" t="s">
        <v>75</v>
      </c>
      <c r="D55" s="5">
        <v>2.03</v>
      </c>
      <c r="E55" t="s">
        <v>14</v>
      </c>
      <c r="F55" s="11">
        <f>E33*D55</f>
        <v>7046.332999999999</v>
      </c>
      <c r="J55" s="20">
        <v>8</v>
      </c>
      <c r="K55" s="20"/>
      <c r="L55" s="25"/>
      <c r="M55" s="25"/>
    </row>
    <row r="56" spans="1:13" ht="12.75">
      <c r="A56" t="s">
        <v>80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9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7046.332999999999</v>
      </c>
      <c r="J57" s="20">
        <v>11</v>
      </c>
      <c r="K57" s="20"/>
      <c r="L57" s="25"/>
      <c r="M57" s="25"/>
    </row>
    <row r="58" spans="1:13" ht="12.75">
      <c r="A58" s="4" t="s">
        <v>18</v>
      </c>
      <c r="B58" s="4"/>
      <c r="J58" s="20">
        <v>12</v>
      </c>
      <c r="K58" s="20"/>
      <c r="L58" s="25"/>
      <c r="M58" s="25"/>
    </row>
    <row r="59" spans="1:13" ht="12.75">
      <c r="A59" t="s">
        <v>19</v>
      </c>
      <c r="C59" s="51">
        <v>183454</v>
      </c>
      <c r="D59">
        <v>229360</v>
      </c>
      <c r="E59">
        <v>3471.1</v>
      </c>
      <c r="F59" s="35">
        <f>C59/D59*E59</f>
        <v>2776.365449075689</v>
      </c>
      <c r="J59" s="20">
        <v>13</v>
      </c>
      <c r="K59" s="20"/>
      <c r="L59" s="25"/>
      <c r="M59" s="25"/>
    </row>
    <row r="60" spans="1:13" ht="12.75">
      <c r="A60" t="s">
        <v>20</v>
      </c>
      <c r="F60" s="35">
        <f>M20</f>
        <v>3784.3823934</v>
      </c>
      <c r="J60" s="20">
        <v>14</v>
      </c>
      <c r="K60" s="20"/>
      <c r="L60" s="25"/>
      <c r="M60" s="25"/>
    </row>
    <row r="61" spans="1:13" ht="12.75">
      <c r="A61" t="s">
        <v>21</v>
      </c>
      <c r="F61" s="11">
        <f>M44</f>
        <v>539.4933608399999</v>
      </c>
      <c r="J61" s="20">
        <v>15</v>
      </c>
      <c r="K61" s="20"/>
      <c r="L61" s="25"/>
      <c r="M61" s="25"/>
    </row>
    <row r="62" spans="1:13" ht="12.75">
      <c r="A62" t="s">
        <v>74</v>
      </c>
      <c r="F62" s="5">
        <v>0</v>
      </c>
      <c r="J62" s="20">
        <v>16</v>
      </c>
      <c r="K62" s="20"/>
      <c r="L62" s="25"/>
      <c r="M62" s="25"/>
    </row>
    <row r="63" spans="1:13" ht="12.75">
      <c r="A63" t="s">
        <v>22</v>
      </c>
      <c r="F63" s="5">
        <f>M81</f>
        <v>247.95680000000002</v>
      </c>
      <c r="J63" s="20">
        <v>17</v>
      </c>
      <c r="K63" s="20"/>
      <c r="L63" s="25"/>
      <c r="M63" s="25"/>
    </row>
    <row r="64" spans="1:13" ht="12.75">
      <c r="A64" t="s">
        <v>23</v>
      </c>
      <c r="F64" s="5"/>
      <c r="J64" s="20">
        <v>18</v>
      </c>
      <c r="K64" s="20"/>
      <c r="L64" s="25"/>
      <c r="M64" s="25"/>
    </row>
    <row r="65" spans="1:13" ht="12.75">
      <c r="A65" t="s">
        <v>24</v>
      </c>
      <c r="F65" s="5"/>
      <c r="J65" s="20">
        <v>19</v>
      </c>
      <c r="K65" s="20"/>
      <c r="L65" s="25"/>
      <c r="M65" s="25"/>
    </row>
    <row r="66" spans="2:13" ht="12.75">
      <c r="B66">
        <v>3471.1</v>
      </c>
      <c r="C66" t="s">
        <v>13</v>
      </c>
      <c r="D66" s="11">
        <v>0.1</v>
      </c>
      <c r="E66" t="s">
        <v>14</v>
      </c>
      <c r="F66" s="11">
        <f>B66*D66</f>
        <v>347.11</v>
      </c>
      <c r="J66" s="20">
        <v>20</v>
      </c>
      <c r="K66" s="20"/>
      <c r="L66" s="25"/>
      <c r="M66" s="25"/>
    </row>
    <row r="67" spans="1:13" s="58" customFormat="1" ht="12.75">
      <c r="A67" s="58" t="s">
        <v>79</v>
      </c>
      <c r="D67" s="62"/>
      <c r="F67" s="62">
        <v>17550</v>
      </c>
      <c r="J67" s="20">
        <v>21</v>
      </c>
      <c r="K67" s="20"/>
      <c r="L67" s="25"/>
      <c r="M67" s="25"/>
    </row>
    <row r="68" spans="1:13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  <c r="J68" s="20">
        <v>22</v>
      </c>
      <c r="K68" s="20"/>
      <c r="L68" s="25"/>
      <c r="M68" s="25"/>
    </row>
    <row r="69" spans="1:13" ht="12.75">
      <c r="A69" s="4" t="s">
        <v>25</v>
      </c>
      <c r="B69" s="10"/>
      <c r="C69" s="10"/>
      <c r="F69" s="32">
        <f>SUM(F59:F68)</f>
        <v>25245.308003315688</v>
      </c>
      <c r="J69" s="20">
        <v>23</v>
      </c>
      <c r="K69" s="20"/>
      <c r="L69" s="25"/>
      <c r="M69" s="25"/>
    </row>
    <row r="70" spans="1:13" ht="12.75">
      <c r="A70" s="4" t="s">
        <v>26</v>
      </c>
      <c r="J70" s="20">
        <v>24</v>
      </c>
      <c r="K70" s="20"/>
      <c r="L70" s="25"/>
      <c r="M70" s="25"/>
    </row>
    <row r="71" spans="1:13" ht="12.75">
      <c r="A71" t="s">
        <v>27</v>
      </c>
      <c r="B71">
        <v>3471.1</v>
      </c>
      <c r="C71" t="s">
        <v>71</v>
      </c>
      <c r="D71" s="5">
        <v>0.18</v>
      </c>
      <c r="E71" t="s">
        <v>14</v>
      </c>
      <c r="F71" s="11">
        <f>B71*D71</f>
        <v>624.798</v>
      </c>
      <c r="J71" s="20">
        <v>25</v>
      </c>
      <c r="K71" s="20"/>
      <c r="L71" s="25"/>
      <c r="M71" s="25"/>
    </row>
    <row r="72" spans="1:13" ht="12.75">
      <c r="A72" t="s">
        <v>28</v>
      </c>
      <c r="F72" s="5"/>
      <c r="J72" s="20">
        <v>26</v>
      </c>
      <c r="K72" s="20"/>
      <c r="L72" s="25"/>
      <c r="M72" s="25"/>
    </row>
    <row r="73" spans="1:13" ht="12.75">
      <c r="A73" s="7" t="s">
        <v>72</v>
      </c>
      <c r="F73" s="5"/>
      <c r="J73" s="20">
        <v>27</v>
      </c>
      <c r="K73" s="20"/>
      <c r="L73" s="25"/>
      <c r="M73" s="25"/>
    </row>
    <row r="74" spans="2:13" ht="12.75">
      <c r="B74">
        <v>3471.1</v>
      </c>
      <c r="C74" t="s">
        <v>13</v>
      </c>
      <c r="D74" s="11">
        <v>0.9</v>
      </c>
      <c r="E74" t="s">
        <v>14</v>
      </c>
      <c r="F74" s="11">
        <f>B74*D74</f>
        <v>3123.99</v>
      </c>
      <c r="J74" s="20">
        <v>28</v>
      </c>
      <c r="K74" s="20"/>
      <c r="L74" s="25"/>
      <c r="M74" s="25"/>
    </row>
    <row r="75" spans="1:13" ht="12.75">
      <c r="A75" s="4" t="s">
        <v>29</v>
      </c>
      <c r="F75" s="32">
        <f>F71+F74</f>
        <v>3748.7879999999996</v>
      </c>
      <c r="J75" s="20">
        <v>29</v>
      </c>
      <c r="K75" s="20"/>
      <c r="L75" s="25"/>
      <c r="M75" s="25"/>
    </row>
    <row r="76" spans="1:13" ht="12.75">
      <c r="A76" s="4" t="s">
        <v>30</v>
      </c>
      <c r="J76" s="20">
        <v>30</v>
      </c>
      <c r="K76" s="20"/>
      <c r="L76" s="25"/>
      <c r="M76" s="25"/>
    </row>
    <row r="77" spans="1:13" ht="12.75">
      <c r="A77" s="7" t="s">
        <v>31</v>
      </c>
      <c r="B77" s="7"/>
      <c r="C77" s="7"/>
      <c r="D77" s="7"/>
      <c r="E77" s="7"/>
      <c r="F77" s="7"/>
      <c r="J77" s="20">
        <v>31</v>
      </c>
      <c r="K77" s="20"/>
      <c r="L77" s="25"/>
      <c r="M77" s="25"/>
    </row>
    <row r="78" spans="2:13" ht="12.75">
      <c r="B78">
        <v>3471.1</v>
      </c>
      <c r="C78" t="s">
        <v>13</v>
      </c>
      <c r="D78" s="11">
        <v>1.84</v>
      </c>
      <c r="E78" t="s">
        <v>14</v>
      </c>
      <c r="F78" s="11">
        <f>B78*D78</f>
        <v>6386.8240000000005</v>
      </c>
      <c r="J78" s="20">
        <v>32</v>
      </c>
      <c r="K78" s="20"/>
      <c r="L78" s="25"/>
      <c r="M78" s="25"/>
    </row>
    <row r="79" spans="1:13" ht="12.75">
      <c r="A79" s="4" t="s">
        <v>32</v>
      </c>
      <c r="F79" s="32">
        <f>SUM(F78)</f>
        <v>6386.8240000000005</v>
      </c>
      <c r="J79" s="20">
        <v>33</v>
      </c>
      <c r="K79" s="20"/>
      <c r="L79" s="25"/>
      <c r="M79" s="25"/>
    </row>
    <row r="80" spans="1:13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  <c r="J80" s="20">
        <v>34</v>
      </c>
      <c r="K80" s="20"/>
      <c r="L80" s="25"/>
      <c r="M80" s="25"/>
    </row>
    <row r="81" spans="1:13" ht="12.75">
      <c r="A81" s="1" t="s">
        <v>33</v>
      </c>
      <c r="B81" s="1"/>
      <c r="F81" s="32">
        <f>F53+F57+F69+F75+F79+F80</f>
        <v>53048.953003315684</v>
      </c>
      <c r="I81" s="7"/>
      <c r="J81" s="20"/>
      <c r="K81" s="20"/>
      <c r="L81" s="31" t="s">
        <v>65</v>
      </c>
      <c r="M81" s="28">
        <f>SUM(M48:M80)</f>
        <v>247.95680000000002</v>
      </c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3076.8392741923094</v>
      </c>
    </row>
    <row r="83" spans="1:6" ht="12.75">
      <c r="A83" s="1"/>
      <c r="B83" s="36" t="s">
        <v>128</v>
      </c>
      <c r="C83" s="36"/>
      <c r="D83" s="1"/>
      <c r="E83" s="59"/>
      <c r="F83" s="60">
        <v>2306.53</v>
      </c>
    </row>
    <row r="84" spans="1:6" ht="12.75">
      <c r="A84" s="1"/>
      <c r="B84" s="36" t="s">
        <v>129</v>
      </c>
      <c r="C84" s="36"/>
      <c r="D84" s="1"/>
      <c r="E84" s="59"/>
      <c r="F84" s="60">
        <v>409.5</v>
      </c>
    </row>
    <row r="85" spans="1:6" ht="12.75">
      <c r="A85" s="1"/>
      <c r="B85" s="36" t="s">
        <v>130</v>
      </c>
      <c r="C85" s="36"/>
      <c r="D85" s="1"/>
      <c r="E85" s="59"/>
      <c r="F85" s="60">
        <v>2268.08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61109.902277507994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13" ht="12.75">
      <c r="A88" s="13"/>
      <c r="B88" s="39">
        <v>43466</v>
      </c>
      <c r="C88" s="40">
        <v>-432857</v>
      </c>
      <c r="D88" s="43">
        <f>F45</f>
        <v>47913.32</v>
      </c>
      <c r="E88" s="43">
        <f>F86</f>
        <v>61109.902277507994</v>
      </c>
      <c r="F88" s="44">
        <f>C88+D88-E88</f>
        <v>-446053.582277508</v>
      </c>
      <c r="J88" s="58"/>
      <c r="K88" s="58"/>
      <c r="L88" s="58"/>
      <c r="M88" s="58"/>
    </row>
    <row r="90" spans="1:6" ht="13.5" thickBot="1">
      <c r="A90" t="s">
        <v>112</v>
      </c>
      <c r="C90" s="53">
        <v>43466</v>
      </c>
      <c r="D90" s="8" t="s">
        <v>113</v>
      </c>
      <c r="E90" s="53">
        <v>43496</v>
      </c>
      <c r="F90" t="s">
        <v>114</v>
      </c>
    </row>
    <row r="91" spans="1:7" ht="13.5" thickBot="1">
      <c r="A91" t="s">
        <v>115</v>
      </c>
      <c r="F91" s="54">
        <f>E88</f>
        <v>61109.902277507994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2019-04-12T06:49:05Z</dcterms:modified>
  <cp:category/>
  <cp:version/>
  <cp:contentType/>
  <cp:contentStatus/>
</cp:coreProperties>
</file>