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<sst xmlns="http://schemas.openxmlformats.org/spreadsheetml/2006/main" count="163" uniqueCount="140">
  <si>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</si>
  <si>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</si>
  <si>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</si>
  <si>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</si>
  <si>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</si>
  <si>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</si>
  <si>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</si>
  <si>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</si>
  <si>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</si>
  <si>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</si>
  <si>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</si>
  <si>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</si>
  <si>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</si>
  <si>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</si>
  <si>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</si>
  <si>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</si>
  <si>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</si>
  <si>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</si>
  <si>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</si>
  <si>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</si>
  <si>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</si>
  <si>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</si>
  <si>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</si>
  <si>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</si>
  <si>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</si>
  <si>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</si>
  <si>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</si>
  <si>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</si>
  <si>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</si>
  <si>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</si>
  <si>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</si>
  <si>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</si>
  <si>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</si>
  <si>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</si>
  <si>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</si>
  <si>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</si>
  <si>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</si>
  <si>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</si>
  <si>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</si>
  <si>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</si>
  <si>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</si>
  <si>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</si>
  <si>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</si>
  <si>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</si>
  <si>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</si>
  <si>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</si>
  <si>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</si>
  <si>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</si>
  <si>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</si>
  <si>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</si>
  <si>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</si>
  <si>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</si>
  <si>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</si>
  <si>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</si>
  <si>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</si>
  <si>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</si>
  <si>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</si>
  <si>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</si>
  <si>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</si>
  <si>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</si>
  <si>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</si>
  <si>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</si>
  <si>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</si>
  <si>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</si>
  <si>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</si>
  <si>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</si>
  <si>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</si>
  <si>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</si>
  <si>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</si>
  <si>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</si>
  <si>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</si>
  <si>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</si>
  <si>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</si>
  <si>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</si>
  <si>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</si>
  <si>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</si>
  <si>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</si>
  <si>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</si>
  <si>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</si>
  <si>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</si>
  <si>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</si>
  <si>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</si>
  <si>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</si>
  <si>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</si>
  <si>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</si>
  <si>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</si>
  <si>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</si>
  <si>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</si>
  <si>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</si>
  <si>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</si>
  <si>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</si>
  <si>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</si>
  <si>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</si>
  <si>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</si>
  <si>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</si>
  <si>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</si>
  <si>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</si>
  <si>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</si>
  <si>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</si>
  <si>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</si>
  <si>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</si>
  <si>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</si>
  <si>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</si>
  <si>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</si>
  <si>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</si>
  <si>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</si>
  <si>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</si>
  <si>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</si>
  <si>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</si>
  <si>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</si>
  <si>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</si>
  <si>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</si>
  <si>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</si>
  <si>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</si>
  <si>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</si>
  <si>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</si>
  <si>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</si>
  <si>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</si>
  <si>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</si>
  <si>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</si>
  <si>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</si>
  <si>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</si>
  <si>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</si>
  <si>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</si>
  <si>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</si>
  <si>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</si>
  <si>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</si>
  <si>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</si>
  <si>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</si>
  <si>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</si>
  <si>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</si>
  <si>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</si>
  <si>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</si>
  <si>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</si>
  <si>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</si>
  <si>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1.2 Аренда (Спарк,ростелеком,эр-телеком,видикон)</t>
  </si>
  <si>
    <t>установка хомута</t>
  </si>
  <si>
    <t>хомут</t>
  </si>
  <si>
    <t>1шт</t>
  </si>
  <si>
    <t>прочистка канализации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</si>
</sst>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7">
      <selection activeCell="K25" sqref="K25:L2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131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1204.1967546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11.59</v>
      </c>
      <c r="M20" s="33">
        <f>SUM(M6:M19)</f>
        <v>1914.4911366000001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2</v>
      </c>
      <c r="M24" s="32">
        <f>L24*126.87*1.302*1.15</f>
        <v>379.924902</v>
      </c>
    </row>
    <row r="25" spans="1:13" ht="12.75">
      <c r="A25" t="s">
        <v>107</v>
      </c>
      <c r="J25" s="20">
        <v>2</v>
      </c>
      <c r="K25" s="20" t="s">
        <v>139</v>
      </c>
      <c r="L25" s="48">
        <v>4.83</v>
      </c>
      <c r="M25" s="32">
        <f aca="true" t="shared" si="1" ref="M25:M35">L25*126.87*1.302*1.15</f>
        <v>917.51863833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6.83</v>
      </c>
      <c r="M36" s="33">
        <f>SUM(M24:M35)</f>
        <v>1297.44354033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40506.6-1161.66</f>
        <v>39344.939999999995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27768.51</v>
      </c>
      <c r="J40" s="20">
        <v>1</v>
      </c>
      <c r="K40" s="20" t="s">
        <v>137</v>
      </c>
      <c r="L40" s="25" t="s">
        <v>138</v>
      </c>
      <c r="M40" s="25">
        <v>920</v>
      </c>
    </row>
    <row r="41" spans="2:13" ht="12.75">
      <c r="B41" t="s">
        <v>8</v>
      </c>
      <c r="F41" s="9">
        <f>F40/F39</f>
        <v>0.7057708055978736</v>
      </c>
      <c r="J41" s="20">
        <v>2</v>
      </c>
      <c r="K41" s="20"/>
      <c r="L41" s="25"/>
      <c r="M41" s="25"/>
    </row>
    <row r="42" spans="1:13" ht="12.75">
      <c r="A42" t="s">
        <v>135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28923.51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/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7616.7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2.03</v>
      </c>
      <c r="E53" s="13" t="s">
        <v>14</v>
      </c>
      <c r="F53" s="11">
        <f>E32*D53</f>
        <v>5361.432999999999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5361.432999999999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183454</v>
      </c>
      <c r="D57">
        <v>229360</v>
      </c>
      <c r="E57">
        <v>2641.1</v>
      </c>
      <c r="F57" s="34">
        <f>C57/D57*E57</f>
        <v>2112.488487094524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1914.4911366000001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1297.44354033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/>
      <c r="K60" s="20"/>
      <c r="L60" s="30" t="s">
        <v>64</v>
      </c>
      <c r="M60" s="33">
        <f>SUM(M40:M59)</f>
        <v>920</v>
      </c>
    </row>
    <row r="61" spans="1:6" ht="12.75">
      <c r="A61" t="s">
        <v>22</v>
      </c>
      <c r="F61" s="11">
        <f>M60</f>
        <v>920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0.1</v>
      </c>
      <c r="E64" t="s">
        <v>14</v>
      </c>
      <c r="F64" s="11">
        <f>B64*D64</f>
        <v>264.11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7289.733164024523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0.18</v>
      </c>
      <c r="E69" t="s">
        <v>14</v>
      </c>
      <c r="F69" s="11">
        <f>B69*D69</f>
        <v>475.39799999999997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</v>
      </c>
      <c r="E72" t="s">
        <v>14</v>
      </c>
      <c r="F72" s="11">
        <f>B72*D72</f>
        <v>2376.99</v>
      </c>
    </row>
    <row r="73" spans="1:6" ht="12.75">
      <c r="A73" s="4" t="s">
        <v>29</v>
      </c>
      <c r="F73" s="31">
        <f>F69+F72</f>
        <v>2852.388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1.84</v>
      </c>
      <c r="E76" t="s">
        <v>14</v>
      </c>
      <c r="F76" s="11">
        <f>B76*D76</f>
        <v>4859.624</v>
      </c>
    </row>
    <row r="77" spans="1:6" ht="12.75">
      <c r="A77" s="4" t="s">
        <v>31</v>
      </c>
      <c r="F77" s="31">
        <f>SUM(F76)</f>
        <v>4859.624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27979.878164024518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1622.832933513422</v>
      </c>
    </row>
    <row r="81" spans="1:6" ht="12.75">
      <c r="A81" s="1"/>
      <c r="B81" s="35" t="s">
        <v>128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62"/>
      <c r="F82" s="63">
        <v>290.45</v>
      </c>
    </row>
    <row r="83" spans="1:6" ht="12.75">
      <c r="A83" s="1"/>
      <c r="B83" s="35" t="s">
        <v>130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37946.41109753794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  <c r="I85" s="7"/>
    </row>
    <row r="86" spans="1:6" ht="12.75">
      <c r="A86" s="13"/>
      <c r="B86" s="38">
        <v>43466</v>
      </c>
      <c r="C86" s="39">
        <v>202762</v>
      </c>
      <c r="D86" s="44">
        <f>F43</f>
        <v>28923.51</v>
      </c>
      <c r="E86" s="44">
        <f>F84</f>
        <v>37946.41109753794</v>
      </c>
      <c r="F86" s="45">
        <f>C86+D86-E86</f>
        <v>193739.09890246208</v>
      </c>
    </row>
    <row r="88" spans="1:6" ht="13.5" thickBot="1">
      <c r="A88" t="s">
        <v>112</v>
      </c>
      <c r="C88" s="59">
        <v>43466</v>
      </c>
      <c r="D88" s="8" t="s">
        <v>113</v>
      </c>
      <c r="E88" s="59">
        <v>43496</v>
      </c>
      <c r="F88" t="s">
        <v>114</v>
      </c>
    </row>
    <row r="89" spans="1:7" ht="13.5" thickBot="1">
      <c r="A89" t="s">
        <v>115</v>
      </c>
      <c r="F89" s="60">
        <f>E86</f>
        <v>37946.41109753794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2019-04-10T11:42:50Z</dcterms:modified>
  <cp:category/>
  <cp:version/>
  <cp:contentType/>
  <cp:contentStatus/>
</cp:coreProperties>
</file>