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<sst xmlns="http://schemas.openxmlformats.org/spreadsheetml/2006/main" count="162" uniqueCount="139">
  <si>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</si>
  <si>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</si>
  <si>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</si>
  <si>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</si>
  <si>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</si>
  <si>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</si>
  <si>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</si>
  <si>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</si>
  <si>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</si>
  <si>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</si>
  <si>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</si>
  <si>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</si>
  <si>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</si>
  <si>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</si>
  <si>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</si>
  <si>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</si>
  <si>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</si>
  <si>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</si>
  <si>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</si>
  <si>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</si>
  <si>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</si>
  <si>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</si>
  <si>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</si>
  <si>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</si>
  <si>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</si>
  <si>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</si>
  <si>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</si>
  <si>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</si>
  <si>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</si>
  <si>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</si>
  <si>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</si>
  <si>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</si>
  <si>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</si>
  <si>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</si>
  <si>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</si>
  <si>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</si>
  <si>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</si>
  <si>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</si>
  <si>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</si>
  <si>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</si>
  <si>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</si>
  <si>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</si>
  <si>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</si>
  <si>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</si>
  <si>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</si>
  <si>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</si>
  <si>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</si>
  <si>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</si>
  <si>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</si>
  <si>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</si>
  <si>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</si>
  <si>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</si>
  <si>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</si>
  <si>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</si>
  <si>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</si>
  <si>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</si>
  <si>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</si>
  <si>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</si>
  <si>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</si>
  <si>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</si>
  <si>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</si>
  <si>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</si>
  <si>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</si>
  <si>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</si>
  <si>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</si>
  <si>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</si>
  <si>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</si>
  <si>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</si>
  <si>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</si>
  <si>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</si>
  <si>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</si>
  <si>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</si>
  <si>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</si>
  <si>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</si>
  <si>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</si>
  <si>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</si>
  <si>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</si>
  <si>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</si>
  <si>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</si>
  <si>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</si>
  <si>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</si>
  <si>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</si>
  <si>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</si>
  <si>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</si>
  <si>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</si>
  <si>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</si>
  <si>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</si>
  <si>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</si>
  <si>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</si>
  <si>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</si>
  <si>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</si>
  <si>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</si>
  <si>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</si>
  <si>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</si>
  <si>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</si>
  <si>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</si>
  <si>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</si>
  <si>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</si>
  <si>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</si>
  <si>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</si>
  <si>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</si>
  <si>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</si>
  <si>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</si>
  <si>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</si>
  <si>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</si>
  <si>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</si>
  <si>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</si>
  <si>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</si>
  <si>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</si>
  <si>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</si>
  <si>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</si>
  <si>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</si>
  <si>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</si>
  <si>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</si>
  <si>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</si>
  <si>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</si>
  <si>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</si>
  <si>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</si>
  <si>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</si>
  <si>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</si>
  <si>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</si>
  <si>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</si>
  <si>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</si>
  <si>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</si>
  <si>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</si>
  <si>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</si>
  <si>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</si>
  <si>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</si>
  <si>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</si>
  <si>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</si>
  <si>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</si>
  <si>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</si>
  <si>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2019 г.</t>
  </si>
  <si>
    <t>февраля</t>
  </si>
  <si>
    <t>за   февраль  2019 г.</t>
  </si>
  <si>
    <t>ост.на 01.03</t>
  </si>
  <si>
    <t>смена ламп (1шт) п-д1</t>
  </si>
  <si>
    <t>лампа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</si>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</sst>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5" sqref="M45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2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1694.7954324000002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819.3163104000001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5.13</v>
      </c>
      <c r="M16" s="50">
        <f t="shared" si="0"/>
        <v>847.3977162000001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222.99939900000004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82.59237</v>
      </c>
    </row>
    <row r="20" spans="1:13" ht="12.75">
      <c r="A20" t="s">
        <v>109</v>
      </c>
      <c r="J20" s="20"/>
      <c r="K20" s="27" t="s">
        <v>56</v>
      </c>
      <c r="L20" s="28">
        <f>SUM(L6:L19)</f>
        <v>22.2</v>
      </c>
      <c r="M20" s="34">
        <f>SUM(M6:M19)</f>
        <v>3667.101228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8">
        <v>0.07</v>
      </c>
      <c r="M24" s="33">
        <f>L24*126.87*1.302*1.15</f>
        <v>13.297371570000001</v>
      </c>
    </row>
    <row r="25" spans="1:13" ht="12.75">
      <c r="A25" t="s">
        <v>113</v>
      </c>
      <c r="J25" s="35">
        <v>2</v>
      </c>
      <c r="K25" s="36"/>
      <c r="L25" s="58"/>
      <c r="M25" s="33">
        <f>L25*126.87*1.302*1.15</f>
        <v>0</v>
      </c>
    </row>
    <row r="26" spans="1:13" ht="12.75">
      <c r="A26" t="s">
        <v>114</v>
      </c>
      <c r="J26" s="35">
        <v>3</v>
      </c>
      <c r="K26" s="36"/>
      <c r="L26" s="58"/>
      <c r="M26" s="33">
        <f>L26*126.87*1.302*1.15</f>
        <v>0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/>
      <c r="L27" s="58"/>
      <c r="M27" s="33">
        <f aca="true" t="shared" si="1" ref="M27:M39">L27*126.87*1.302*1.15</f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53660.92</v>
      </c>
      <c r="J40" s="20"/>
      <c r="K40" s="30" t="s">
        <v>56</v>
      </c>
      <c r="L40" s="28">
        <f>SUM(L24:L39)</f>
        <v>0.07</v>
      </c>
      <c r="M40" s="34">
        <f>SUM(M24:M39)</f>
        <v>13.297371570000001</v>
      </c>
    </row>
    <row r="41" spans="1:11" ht="12.75">
      <c r="A41" t="s">
        <v>7</v>
      </c>
      <c r="F41" s="5">
        <v>49725.3</v>
      </c>
      <c r="K41" s="1" t="s">
        <v>60</v>
      </c>
    </row>
    <row r="42" spans="2:13" ht="12.75">
      <c r="B42" t="s">
        <v>8</v>
      </c>
      <c r="F42" s="9">
        <f>F41/F40</f>
        <v>0.9266576122809673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5" t="s">
        <v>131</v>
      </c>
      <c r="B43" s="65"/>
      <c r="C43" s="65"/>
      <c r="D43" s="65"/>
      <c r="E43" s="61"/>
      <c r="F43" s="11">
        <f>400+250+400+(920.3*14.38)</f>
        <v>14283.914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64009.21400000001</v>
      </c>
      <c r="J44" s="20">
        <v>1</v>
      </c>
      <c r="K44" s="20" t="s">
        <v>137</v>
      </c>
      <c r="L44" s="25" t="s">
        <v>138</v>
      </c>
      <c r="M44" s="25">
        <v>13.43</v>
      </c>
    </row>
    <row r="45" spans="10:13" ht="12.75">
      <c r="J45" s="20">
        <v>2</v>
      </c>
      <c r="K45" s="20"/>
      <c r="L45" s="25"/>
      <c r="M45" s="25"/>
    </row>
    <row r="46" spans="2:13" ht="12.75">
      <c r="B46" s="1" t="s">
        <v>10</v>
      </c>
      <c r="C46" s="1"/>
      <c r="J46" s="20">
        <v>3</v>
      </c>
      <c r="K46" s="20"/>
      <c r="L46" s="25"/>
      <c r="M46" s="25"/>
    </row>
    <row r="47" spans="10:13" ht="12.75">
      <c r="J47" s="20">
        <v>4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/>
      <c r="L48" s="25"/>
      <c r="M48" s="25"/>
    </row>
    <row r="49" spans="1:13" ht="12.75">
      <c r="A49" t="s">
        <v>12</v>
      </c>
      <c r="F49" s="11">
        <f>(6215+1031)*1.302</f>
        <v>9434.292</v>
      </c>
      <c r="J49" s="20">
        <v>6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7</v>
      </c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>
        <v>8</v>
      </c>
      <c r="K51" s="20"/>
      <c r="L51" s="25"/>
      <c r="M51" s="25"/>
    </row>
    <row r="52" spans="1:13" ht="12.75">
      <c r="A52" s="4" t="s">
        <v>74</v>
      </c>
      <c r="F52" s="32">
        <f>F49+F50+F51</f>
        <v>11838.292</v>
      </c>
      <c r="J52" s="20">
        <v>9</v>
      </c>
      <c r="K52" s="62"/>
      <c r="L52" s="25"/>
      <c r="M52" s="25"/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2.03</v>
      </c>
      <c r="E54" s="13" t="s">
        <v>14</v>
      </c>
      <c r="F54" s="11">
        <f>E33*D54</f>
        <v>7421.679999999999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7421.679999999999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183454</v>
      </c>
      <c r="D58">
        <v>229360</v>
      </c>
      <c r="E58">
        <v>3654.2</v>
      </c>
      <c r="F58" s="37">
        <f>C58/D58*E58</f>
        <v>2922.8183065922567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3667.101228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13.297371570000001</v>
      </c>
      <c r="J60" s="20">
        <v>17</v>
      </c>
      <c r="K60" s="20"/>
      <c r="L60" s="25"/>
      <c r="M60" s="25"/>
    </row>
    <row r="61" spans="1:13" ht="12.75">
      <c r="A61" t="s">
        <v>70</v>
      </c>
      <c r="F61" s="5">
        <v>0</v>
      </c>
      <c r="J61" s="20">
        <v>18</v>
      </c>
      <c r="K61" s="20"/>
      <c r="L61" s="25"/>
      <c r="M61" s="25"/>
    </row>
    <row r="62" spans="1:13" ht="12.75">
      <c r="A62" t="s">
        <v>22</v>
      </c>
      <c r="F62" s="5">
        <f>M63</f>
        <v>13.43</v>
      </c>
      <c r="J62" s="20">
        <v>19</v>
      </c>
      <c r="K62" s="20"/>
      <c r="L62" s="25"/>
      <c r="M62" s="25"/>
    </row>
    <row r="63" spans="1:13" ht="12.75">
      <c r="A63" t="s">
        <v>23</v>
      </c>
      <c r="F63" s="5"/>
      <c r="J63" s="20"/>
      <c r="K63" s="20"/>
      <c r="L63" s="31" t="s">
        <v>63</v>
      </c>
      <c r="M63" s="28">
        <f>SUM(M44:M62)</f>
        <v>13.43</v>
      </c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0.36</v>
      </c>
      <c r="E65" t="s">
        <v>14</v>
      </c>
      <c r="F65" s="11">
        <f>B65*D65</f>
        <v>1316.1599999999999</v>
      </c>
    </row>
    <row r="66" spans="1:6" ht="12.75">
      <c r="A66" s="63" t="s">
        <v>76</v>
      </c>
      <c r="B66" s="63"/>
      <c r="C66" s="63"/>
      <c r="D66" s="64"/>
      <c r="E66" s="63"/>
      <c r="F66" s="64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7932.806906162256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0.17</v>
      </c>
      <c r="E70" t="s">
        <v>14</v>
      </c>
      <c r="F70" s="11">
        <f>B70*D70</f>
        <v>621.5200000000001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0.83</v>
      </c>
      <c r="E73" t="s">
        <v>14</v>
      </c>
      <c r="F73" s="11">
        <f>B73*D73</f>
        <v>3034.48</v>
      </c>
    </row>
    <row r="74" spans="1:6" ht="12.75">
      <c r="A74" s="4" t="s">
        <v>29</v>
      </c>
      <c r="F74" s="32">
        <f>F70+F73</f>
        <v>3656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2.08</v>
      </c>
      <c r="E77" t="s">
        <v>14</v>
      </c>
      <c r="F77" s="11">
        <f>B77*D77</f>
        <v>7604.4800000000005</v>
      </c>
    </row>
    <row r="78" spans="1:6" ht="12.75">
      <c r="A78" s="4" t="s">
        <v>31</v>
      </c>
      <c r="F78" s="32">
        <f>SUM(F77)</f>
        <v>7604.4800000000005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38453.25890616226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2230.289016557411</v>
      </c>
      <c r="I81" s="7"/>
    </row>
    <row r="82" spans="1:9" ht="12.75">
      <c r="A82" s="1"/>
      <c r="B82" s="38" t="s">
        <v>128</v>
      </c>
      <c r="C82" s="38"/>
      <c r="D82" s="1"/>
      <c r="E82" s="59"/>
      <c r="F82" s="60">
        <v>2422.14</v>
      </c>
      <c r="I82" s="7"/>
    </row>
    <row r="83" spans="1:9" ht="12.75">
      <c r="A83" s="1"/>
      <c r="B83" s="38" t="s">
        <v>129</v>
      </c>
      <c r="C83" s="38"/>
      <c r="D83" s="1"/>
      <c r="E83" s="59"/>
      <c r="F83" s="60">
        <v>292.19</v>
      </c>
      <c r="I83" s="7"/>
    </row>
    <row r="84" spans="1:9" ht="12.75">
      <c r="A84" s="1"/>
      <c r="B84" s="38" t="s">
        <v>130</v>
      </c>
      <c r="C84" s="38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43397.87792271967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43497</v>
      </c>
      <c r="C87" s="42">
        <v>17286</v>
      </c>
      <c r="D87" s="45">
        <f>F44</f>
        <v>64009.21400000001</v>
      </c>
      <c r="E87" s="45">
        <f>F85</f>
        <v>43397.87792271967</v>
      </c>
      <c r="F87" s="46">
        <f>C87+D87-E87</f>
        <v>37897.336077280335</v>
      </c>
    </row>
    <row r="89" spans="1:6" ht="13.5" thickBot="1">
      <c r="A89" t="s">
        <v>86</v>
      </c>
      <c r="C89" s="56">
        <v>43497</v>
      </c>
      <c r="D89" s="8" t="s">
        <v>87</v>
      </c>
      <c r="E89" s="56">
        <v>43524</v>
      </c>
      <c r="F89" t="s">
        <v>88</v>
      </c>
    </row>
    <row r="90" spans="1:7" ht="13.5" thickBot="1">
      <c r="A90" t="s">
        <v>89</v>
      </c>
      <c r="F90" s="57">
        <f>E87</f>
        <v>43397.87792271967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2019-05-16T12:02:57Z</dcterms:modified>
  <cp:category/>
  <cp:version/>
  <cp:contentType/>
  <cp:contentStatus/>
</cp:coreProperties>
</file>