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<sst xmlns="http://schemas.openxmlformats.org/spreadsheetml/2006/main" count="179" uniqueCount="150">
  <si>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</si>
  <si>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</si>
  <si>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</si>
  <si>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</si>
  <si>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</si>
  <si>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</si>
  <si>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</si>
  <si>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</si>
  <si>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</si>
  <si>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</si>
  <si>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</si>
  <si>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</si>
  <si>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</si>
  <si>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</si>
  <si>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</si>
  <si>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</si>
  <si>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</si>
  <si>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</si>
  <si>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</si>
  <si>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</si>
  <si>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</si>
  <si>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</si>
  <si>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</si>
  <si>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</si>
  <si>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</si>
  <si>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</si>
  <si>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</si>
  <si>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</si>
  <si>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</si>
  <si>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</si>
  <si>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</si>
  <si>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</si>
  <si>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</si>
  <si>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</si>
  <si>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</si>
  <si>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</si>
  <si>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</si>
  <si>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</si>
  <si>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</si>
  <si>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</si>
  <si>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</si>
  <si>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</si>
  <si>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</si>
  <si>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</si>
  <si>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</si>
  <si>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</si>
  <si>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</si>
  <si>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</si>
  <si>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</si>
  <si>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</si>
  <si>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</si>
  <si>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</si>
  <si>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</si>
  <si>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</si>
  <si>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</si>
  <si>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</si>
  <si>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</si>
  <si>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</si>
  <si>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</si>
  <si>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</si>
  <si>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</si>
  <si>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</si>
  <si>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</si>
  <si>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</si>
  <si>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</si>
  <si>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</si>
  <si>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</si>
  <si>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</si>
  <si>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</si>
  <si>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</si>
  <si>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</si>
  <si>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</si>
  <si>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</si>
  <si>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</si>
  <si>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</si>
  <si>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</si>
  <si>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</si>
  <si>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</si>
  <si>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</si>
  <si>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</si>
  <si>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</si>
  <si>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</si>
  <si>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</si>
  <si>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</si>
  <si>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</si>
  <si>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</si>
  <si>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</si>
  <si>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</si>
  <si>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</si>
  <si>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</si>
  <si>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</si>
  <si>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</si>
  <si>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</si>
  <si>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</si>
  <si>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</si>
  <si>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</si>
  <si>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</si>
  <si>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</si>
  <si>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</si>
  <si>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</si>
  <si>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</si>
  <si>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</si>
  <si>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</si>
  <si>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</si>
  <si>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</si>
  <si>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</si>
  <si>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</si>
  <si>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</si>
  <si>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</si>
  <si>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</si>
  <si>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</si>
  <si>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</si>
  <si>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</si>
  <si>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</si>
  <si>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</si>
  <si>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</si>
  <si>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</si>
  <si>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</si>
  <si>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</si>
  <si>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</si>
  <si>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</si>
  <si>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</si>
  <si>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</si>
  <si>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</si>
  <si>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</si>
  <si>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</si>
  <si>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</si>
  <si>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</si>
  <si>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</si>
  <si>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</si>
  <si>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</si>
  <si>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</si>
  <si>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</si>
  <si>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</si>
  <si>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</si>
  <si>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ремонт вытяжки п-д2</t>
  </si>
  <si>
    <t>отвод 110</t>
  </si>
  <si>
    <t>2шт</t>
  </si>
  <si>
    <t>труба д 110</t>
  </si>
  <si>
    <t>1шт</t>
  </si>
  <si>
    <t>хомут 110</t>
  </si>
  <si>
    <t>ремонт двери п-д1</t>
  </si>
  <si>
    <t>саморез</t>
  </si>
  <si>
    <t>10шт</t>
  </si>
  <si>
    <t>труба д 32 п.пр</t>
  </si>
  <si>
    <t>смена труб д 32 на п.пр. (2мп)</t>
  </si>
  <si>
    <t>2мп</t>
  </si>
  <si>
    <t>переход 32</t>
  </si>
  <si>
    <t>тройник 32</t>
  </si>
  <si>
    <t>муфта 32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</si>
</sst>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K49" sqref="K4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3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583.1021322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1255.4040240000002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8.33</v>
      </c>
      <c r="M24" s="31">
        <f>L24*126.87*1.302*1.15</f>
        <v>1582.38721683</v>
      </c>
    </row>
    <row r="25" spans="1:13" ht="12.75">
      <c r="A25" t="s">
        <v>105</v>
      </c>
      <c r="J25" s="20">
        <v>2</v>
      </c>
      <c r="K25" s="20" t="s">
        <v>141</v>
      </c>
      <c r="L25" s="47">
        <v>2.63</v>
      </c>
      <c r="M25" s="31">
        <f aca="true" t="shared" si="1" ref="M25:M35">L25*126.87*1.302*1.15</f>
        <v>499.60124612999994</v>
      </c>
    </row>
    <row r="26" spans="1:13" ht="12.75">
      <c r="A26" t="s">
        <v>106</v>
      </c>
      <c r="J26" s="20">
        <v>3</v>
      </c>
      <c r="K26" s="20" t="s">
        <v>145</v>
      </c>
      <c r="L26" s="47">
        <f>2*1.56</f>
        <v>3.12</v>
      </c>
      <c r="M26" s="31">
        <f t="shared" si="1"/>
        <v>592.68284712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14.080000000000002</v>
      </c>
      <c r="M36" s="32">
        <f>SUM(M24:M35)</f>
        <v>2674.6713100800002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44103.4</v>
      </c>
      <c r="J40" s="20">
        <v>1</v>
      </c>
      <c r="K40" s="20" t="s">
        <v>136</v>
      </c>
      <c r="L40" s="25" t="s">
        <v>137</v>
      </c>
      <c r="M40" s="25">
        <f>2*49</f>
        <v>98</v>
      </c>
    </row>
    <row r="41" spans="1:13" ht="12.75">
      <c r="A41" t="s">
        <v>7</v>
      </c>
      <c r="F41" s="5">
        <v>29687.57</v>
      </c>
      <c r="J41" s="20">
        <v>2</v>
      </c>
      <c r="K41" s="20" t="s">
        <v>138</v>
      </c>
      <c r="L41" s="23" t="s">
        <v>139</v>
      </c>
      <c r="M41" s="23">
        <v>705</v>
      </c>
    </row>
    <row r="42" spans="2:13" ht="12.75">
      <c r="B42" t="s">
        <v>8</v>
      </c>
      <c r="F42" s="9">
        <f>F41/F40</f>
        <v>0.6731356312665236</v>
      </c>
      <c r="J42" s="20">
        <v>3</v>
      </c>
      <c r="K42" s="20" t="s">
        <v>138</v>
      </c>
      <c r="L42" s="23" t="s">
        <v>139</v>
      </c>
      <c r="M42" s="23">
        <v>212.09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140</v>
      </c>
      <c r="L43" s="23" t="s">
        <v>139</v>
      </c>
      <c r="M43" s="23">
        <v>920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30587.57</v>
      </c>
      <c r="J44" s="20">
        <v>5</v>
      </c>
      <c r="K44" s="20" t="s">
        <v>142</v>
      </c>
      <c r="L44" s="23" t="s">
        <v>143</v>
      </c>
      <c r="M44" s="23">
        <f>10*0.66</f>
        <v>6.6000000000000005</v>
      </c>
    </row>
    <row r="45" spans="10:13" ht="12.75">
      <c r="J45" s="20">
        <v>6</v>
      </c>
      <c r="K45" s="20" t="s">
        <v>144</v>
      </c>
      <c r="L45" s="23" t="s">
        <v>146</v>
      </c>
      <c r="M45" s="23">
        <f>2*149</f>
        <v>298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3" t="s">
        <v>137</v>
      </c>
      <c r="M46" s="23">
        <f>2*6</f>
        <v>12</v>
      </c>
    </row>
    <row r="47" spans="10:13" ht="12.75">
      <c r="J47" s="20">
        <v>8</v>
      </c>
      <c r="K47" s="20" t="s">
        <v>148</v>
      </c>
      <c r="L47" s="23" t="s">
        <v>137</v>
      </c>
      <c r="M47" s="23">
        <f>2*15.5</f>
        <v>31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149</v>
      </c>
      <c r="L48" s="23" t="s">
        <v>139</v>
      </c>
      <c r="M48" s="23">
        <v>137</v>
      </c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12169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2.03</v>
      </c>
      <c r="E54" t="s">
        <v>14</v>
      </c>
      <c r="F54" s="11">
        <f>E33*D54</f>
        <v>5655.782999999999</v>
      </c>
      <c r="J54" s="20"/>
      <c r="K54" s="20"/>
      <c r="L54" s="34" t="s">
        <v>65</v>
      </c>
      <c r="M54" s="35">
        <f>SUM(M40:M53)</f>
        <v>2419.69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5655.782999999999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184596</v>
      </c>
      <c r="D58">
        <v>229360</v>
      </c>
      <c r="E58">
        <v>3169.4</v>
      </c>
      <c r="F58" s="36">
        <f>C58/D58*E58</f>
        <v>2550.830844087897</v>
      </c>
    </row>
    <row r="59" spans="1:6" ht="12.75">
      <c r="A59" t="s">
        <v>20</v>
      </c>
      <c r="F59" s="36">
        <f>M20</f>
        <v>1255.4040240000002</v>
      </c>
    </row>
    <row r="60" spans="1:6" ht="12.75">
      <c r="A60" t="s">
        <v>21</v>
      </c>
      <c r="F60" s="11">
        <f>M36</f>
        <v>2674.6713100800002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M54</f>
        <v>2419.69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0.26</v>
      </c>
      <c r="E65" t="s">
        <v>14</v>
      </c>
      <c r="F65" s="46">
        <f>B65*D65</f>
        <v>724.386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10406.182178167897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0.19</v>
      </c>
      <c r="E70" t="s">
        <v>14</v>
      </c>
      <c r="F70" s="46">
        <f>B70*D70</f>
        <v>529.359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1.13</v>
      </c>
      <c r="E73" t="s">
        <v>14</v>
      </c>
      <c r="F73" s="11">
        <f>B73*D73</f>
        <v>3148.2929999999997</v>
      </c>
    </row>
    <row r="74" spans="1:6" ht="12.75">
      <c r="A74" s="10" t="s">
        <v>29</v>
      </c>
      <c r="F74" s="33">
        <f>F70+F73</f>
        <v>3677.6519999999996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3.23</v>
      </c>
      <c r="E77" t="s">
        <v>14</v>
      </c>
      <c r="F77" s="11">
        <f>B77*D77</f>
        <v>8999.103</v>
      </c>
    </row>
    <row r="78" spans="1:6" ht="12.75">
      <c r="A78" s="10" t="s">
        <v>32</v>
      </c>
      <c r="F78" s="33">
        <f>SUM(F77)</f>
        <v>8999.103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40907.720178167896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2372.6477703337378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1234.14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44514.50794850163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43525</v>
      </c>
      <c r="C87" s="41">
        <v>-183335</v>
      </c>
      <c r="D87" s="44">
        <f>F44</f>
        <v>30587.57</v>
      </c>
      <c r="E87" s="44">
        <f>F85</f>
        <v>44514.50794850163</v>
      </c>
      <c r="F87" s="45">
        <f>C87+D87-E87</f>
        <v>-197261.9379485016</v>
      </c>
    </row>
    <row r="89" spans="1:6" ht="13.5" thickBot="1">
      <c r="A89" t="s">
        <v>110</v>
      </c>
      <c r="C89" s="53">
        <v>43525</v>
      </c>
      <c r="D89" s="8" t="s">
        <v>111</v>
      </c>
      <c r="E89" s="53">
        <v>43555</v>
      </c>
      <c r="F89" t="s">
        <v>112</v>
      </c>
    </row>
    <row r="90" spans="1:7" ht="13.5" thickBot="1">
      <c r="A90" t="s">
        <v>113</v>
      </c>
      <c r="F90" s="54">
        <f>E87</f>
        <v>44514.50794850163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2019-06-05T12:48:49Z</dcterms:modified>
  <cp:category/>
  <cp:version/>
  <cp:contentType/>
  <cp:contentStatus/>
</cp:coreProperties>
</file>