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<sst xmlns="http://schemas.openxmlformats.org/spreadsheetml/2006/main" count="180" uniqueCount="155">
  <si>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</si>
  <si>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</si>
  <si>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</si>
  <si>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</si>
  <si>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</si>
  <si>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</si>
  <si>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</si>
  <si>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</si>
  <si>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</si>
  <si>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</si>
  <si>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</si>
  <si>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</si>
  <si>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</si>
  <si>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</si>
  <si>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</si>
  <si>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</si>
  <si>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</si>
  <si>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</si>
  <si>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</si>
  <si>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</si>
  <si>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</si>
  <si>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</si>
  <si>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</si>
  <si>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</si>
  <si>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</si>
  <si>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</si>
  <si>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</si>
  <si>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</si>
  <si>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</si>
  <si>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</si>
  <si>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</si>
  <si>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</si>
  <si>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</si>
  <si>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</si>
  <si>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</si>
  <si>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</si>
  <si>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</si>
  <si>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</si>
  <si>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</si>
  <si>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</si>
  <si>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</si>
  <si>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</si>
  <si>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</si>
  <si>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</si>
  <si>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</si>
  <si>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</si>
  <si>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</si>
  <si>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</si>
  <si>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</si>
  <si>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</si>
  <si>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</si>
  <si>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</si>
  <si>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</si>
  <si>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</si>
  <si>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</si>
  <si>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</si>
  <si>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</si>
  <si>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</si>
  <si>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</si>
  <si>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</si>
  <si>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</si>
  <si>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</si>
  <si>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</si>
  <si>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</si>
  <si>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</si>
  <si>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</si>
  <si>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</si>
  <si>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</si>
  <si>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</si>
  <si>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</si>
  <si>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</si>
  <si>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</si>
  <si>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</si>
  <si>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</si>
  <si>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</si>
  <si>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</si>
  <si>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</si>
  <si>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</si>
  <si>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</si>
  <si>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</si>
  <si>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</si>
  <si>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</si>
  <si>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</si>
  <si>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</si>
  <si>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</si>
  <si>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</si>
  <si>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</si>
  <si>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</si>
  <si>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</si>
  <si>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</si>
  <si>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</si>
  <si>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</si>
  <si>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</si>
  <si>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</si>
  <si>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</si>
  <si>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</si>
  <si>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</si>
  <si>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</si>
  <si>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</si>
  <si>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</si>
  <si>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</si>
  <si>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</si>
  <si>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</si>
  <si>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</si>
  <si>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</si>
  <si>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</si>
  <si>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</si>
  <si>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</si>
  <si>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</si>
  <si>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</si>
  <si>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</si>
  <si>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</si>
  <si>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</si>
  <si>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</si>
  <si>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</si>
  <si>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</si>
  <si>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</si>
  <si>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</si>
  <si>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</si>
  <si>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</si>
  <si>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</si>
  <si>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</si>
  <si>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</si>
  <si>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</si>
  <si>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</si>
  <si>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</si>
  <si>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</si>
  <si>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</si>
  <si>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</si>
  <si>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</si>
  <si>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</si>
  <si>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</si>
  <si>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Гор.газ (тех.обслуживание и ремонт)</t>
  </si>
  <si>
    <t>августа</t>
  </si>
  <si>
    <t>за   август  2019 г.</t>
  </si>
  <si>
    <t>ост.на 01.09</t>
  </si>
  <si>
    <t>ремонт штукатурки крыльца п-д3,4</t>
  </si>
  <si>
    <t>штук.смесь м 150</t>
  </si>
  <si>
    <t>200кг</t>
  </si>
  <si>
    <t>цемент</t>
  </si>
  <si>
    <t>120кг</t>
  </si>
  <si>
    <t>штук.смесь севенир</t>
  </si>
  <si>
    <t>100кг</t>
  </si>
  <si>
    <t>лента огородит</t>
  </si>
  <si>
    <t>1шт</t>
  </si>
  <si>
    <t>смена ламп (4шт) п-д4</t>
  </si>
  <si>
    <t>лампа</t>
  </si>
  <si>
    <t>4шт</t>
  </si>
  <si>
    <t>смена светильника (1шт) п-д4</t>
  </si>
  <si>
    <t>светильник</t>
  </si>
  <si>
    <t>провод</t>
  </si>
  <si>
    <t>1мп</t>
  </si>
  <si>
    <t>дюбель</t>
  </si>
  <si>
    <t>2шт</t>
  </si>
  <si>
    <t>саморез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</si>
</sst>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6.48</v>
      </c>
      <c r="M20" s="33">
        <f>SUM(M6:M19)</f>
        <v>1070.3971152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f>0.2*81</f>
        <v>16.2</v>
      </c>
      <c r="M24" s="32">
        <f aca="true" t="shared" si="1" ref="M24:M39">L24*126.87*1.302*1.15</f>
        <v>3077.3917061999996</v>
      </c>
    </row>
    <row r="25" spans="1:13" ht="12.75">
      <c r="A25" t="s">
        <v>106</v>
      </c>
      <c r="J25" s="20">
        <v>2</v>
      </c>
      <c r="K25" s="20" t="s">
        <v>145</v>
      </c>
      <c r="L25" s="48">
        <f>0.04*7.1</f>
        <v>0.284</v>
      </c>
      <c r="M25" s="32">
        <f t="shared" si="1"/>
        <v>53.94933608399999</v>
      </c>
    </row>
    <row r="26" spans="1:13" ht="12.75">
      <c r="A26" t="s">
        <v>107</v>
      </c>
      <c r="J26" s="20">
        <v>3</v>
      </c>
      <c r="K26" s="20" t="s">
        <v>148</v>
      </c>
      <c r="L26" s="48">
        <f>0.01*163.3</f>
        <v>1.6330000000000002</v>
      </c>
      <c r="M26" s="32">
        <f t="shared" si="1"/>
        <v>310.208682483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54166.55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57610.87</v>
      </c>
      <c r="J40" s="20"/>
      <c r="K40" s="29" t="s">
        <v>57</v>
      </c>
      <c r="L40" s="28">
        <f>SUM(L24:L37)</f>
        <v>18.116999999999997</v>
      </c>
      <c r="M40" s="33">
        <f>SUM(M24:M39)</f>
        <v>3441.5497247669996</v>
      </c>
    </row>
    <row r="41" spans="2:11" ht="12.75">
      <c r="B41" t="s">
        <v>8</v>
      </c>
      <c r="F41" s="9">
        <f>F40/F39</f>
        <v>1.0635875831117174</v>
      </c>
      <c r="K41" s="1" t="s">
        <v>61</v>
      </c>
    </row>
    <row r="42" spans="1:13" ht="12.75">
      <c r="A42" t="s">
        <v>131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59015.87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200*2.27</f>
        <v>454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f>120*6.25</f>
        <v>750</v>
      </c>
    </row>
    <row r="46" spans="10:13" ht="12.75">
      <c r="J46" s="20">
        <v>3</v>
      </c>
      <c r="K46" s="20" t="s">
        <v>141</v>
      </c>
      <c r="L46" s="25" t="s">
        <v>142</v>
      </c>
      <c r="M46" s="25">
        <f>100*18.83</f>
        <v>1882.9999999999998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143</v>
      </c>
      <c r="L47" s="25" t="s">
        <v>144</v>
      </c>
      <c r="M47" s="25">
        <v>262</v>
      </c>
    </row>
    <row r="48" spans="1:13" ht="12.75">
      <c r="A48" t="s">
        <v>12</v>
      </c>
      <c r="F48" s="11">
        <f>(5085+765)*1.302</f>
        <v>7616.7</v>
      </c>
      <c r="J48" s="20">
        <v>5</v>
      </c>
      <c r="K48" s="20" t="s">
        <v>146</v>
      </c>
      <c r="L48" s="25" t="s">
        <v>147</v>
      </c>
      <c r="M48" s="48">
        <f>4*12.06</f>
        <v>48.24</v>
      </c>
    </row>
    <row r="49" spans="1:13" ht="12.75">
      <c r="A49" s="6" t="s">
        <v>15</v>
      </c>
      <c r="F49" s="5">
        <f>(2500+440)*1.302</f>
        <v>3827.88</v>
      </c>
      <c r="J49" s="20">
        <v>6</v>
      </c>
      <c r="K49" s="20" t="s">
        <v>149</v>
      </c>
      <c r="L49" s="25" t="s">
        <v>144</v>
      </c>
      <c r="M49" s="25">
        <v>296.95</v>
      </c>
    </row>
    <row r="50" spans="1:13" ht="12.75">
      <c r="A50" s="6" t="s">
        <v>82</v>
      </c>
      <c r="E50" s="5"/>
      <c r="F50" s="5">
        <f>E50*E32</f>
        <v>0</v>
      </c>
      <c r="J50" s="20">
        <v>7</v>
      </c>
      <c r="K50" s="20" t="s">
        <v>150</v>
      </c>
      <c r="L50" s="25" t="s">
        <v>151</v>
      </c>
      <c r="M50" s="25">
        <v>7.6</v>
      </c>
    </row>
    <row r="51" spans="1:13" ht="12.75">
      <c r="A51" s="4" t="s">
        <v>33</v>
      </c>
      <c r="F51" s="31">
        <f>F48+F49+F50</f>
        <v>11444.58</v>
      </c>
      <c r="J51" s="20">
        <v>8</v>
      </c>
      <c r="K51" s="20" t="s">
        <v>152</v>
      </c>
      <c r="L51" s="25" t="s">
        <v>153</v>
      </c>
      <c r="M51" s="25">
        <f>2*0.62</f>
        <v>1.24</v>
      </c>
    </row>
    <row r="52" spans="1:13" ht="12.75">
      <c r="A52" s="4" t="s">
        <v>16</v>
      </c>
      <c r="J52" s="20">
        <v>9</v>
      </c>
      <c r="K52" s="20" t="s">
        <v>154</v>
      </c>
      <c r="L52" s="25" t="s">
        <v>153</v>
      </c>
      <c r="M52" s="25">
        <f>2*0.79</f>
        <v>1.58</v>
      </c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7712.280000000001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7712.280000000001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241335</v>
      </c>
      <c r="D57">
        <v>229360</v>
      </c>
      <c r="E57">
        <v>3474</v>
      </c>
      <c r="F57" s="34">
        <f>C57/D57*E57</f>
        <v>3655.3792727589816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1070.3971152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3441.5497247669996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3704.609999999999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0.6</v>
      </c>
      <c r="E64" t="s">
        <v>14</v>
      </c>
      <c r="F64" s="11">
        <f>B64*D64</f>
        <v>2084.4</v>
      </c>
      <c r="J64" s="20">
        <v>21</v>
      </c>
      <c r="K64" s="20"/>
      <c r="L64" s="25"/>
      <c r="M64" s="25"/>
    </row>
    <row r="65" spans="1:13" ht="12.75">
      <c r="A65" s="53" t="s">
        <v>132</v>
      </c>
      <c r="B65" s="53"/>
      <c r="C65" s="53"/>
      <c r="D65" s="54"/>
      <c r="E65" s="53"/>
      <c r="F65" s="54">
        <v>0</v>
      </c>
      <c r="J65" s="20">
        <v>22</v>
      </c>
      <c r="K65" s="20"/>
      <c r="L65" s="25"/>
      <c r="M65" s="25"/>
    </row>
    <row r="66" spans="1:13" ht="12.75">
      <c r="A66" s="53" t="s">
        <v>83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13956.33611272598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0.19</v>
      </c>
      <c r="E69" t="s">
        <v>14</v>
      </c>
      <c r="F69" s="11">
        <f>B69*D69</f>
        <v>660.0600000000001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1.06</v>
      </c>
      <c r="E72" t="s">
        <v>14</v>
      </c>
      <c r="F72" s="11">
        <f>B72*D72</f>
        <v>3682.44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4342.5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2.13</v>
      </c>
      <c r="E76" t="s">
        <v>14</v>
      </c>
      <c r="F76" s="11">
        <f>B76*D76</f>
        <v>7399.62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7399.62</v>
      </c>
      <c r="J77" s="20"/>
      <c r="K77" s="20"/>
      <c r="L77" s="30" t="s">
        <v>64</v>
      </c>
      <c r="M77" s="33">
        <f>SUM(M44:M76)</f>
        <v>3704.609999999999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44855.31611272598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2601.6083345381066</v>
      </c>
    </row>
    <row r="81" spans="1:6" ht="12.75">
      <c r="A81" s="1"/>
      <c r="B81" s="35" t="s">
        <v>127</v>
      </c>
      <c r="C81" s="35"/>
      <c r="D81" s="1"/>
      <c r="E81" s="59"/>
      <c r="F81" s="60">
        <v>2760</v>
      </c>
    </row>
    <row r="82" spans="1:6" ht="12.75">
      <c r="A82" s="1"/>
      <c r="B82" s="35" t="s">
        <v>128</v>
      </c>
      <c r="C82" s="35"/>
      <c r="D82" s="1"/>
      <c r="E82" s="59"/>
      <c r="F82" s="60">
        <v>390.82</v>
      </c>
    </row>
    <row r="83" spans="1:6" ht="12.75">
      <c r="A83" s="1"/>
      <c r="B83" s="35" t="s">
        <v>129</v>
      </c>
      <c r="C83" s="35"/>
      <c r="D83" s="1"/>
      <c r="E83" s="59"/>
      <c r="F83" s="60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52646.12444726408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43678</v>
      </c>
      <c r="C86" s="39">
        <v>-540117</v>
      </c>
      <c r="D86" s="44">
        <f>F43</f>
        <v>59015.87</v>
      </c>
      <c r="E86" s="44">
        <f>F84</f>
        <v>52646.12444726408</v>
      </c>
      <c r="F86" s="45">
        <f>C86+D86-E86</f>
        <v>-533747.2544472641</v>
      </c>
    </row>
    <row r="88" spans="1:6" ht="13.5" thickBot="1">
      <c r="A88" t="s">
        <v>111</v>
      </c>
      <c r="C88" s="56">
        <v>43678</v>
      </c>
      <c r="D88" s="8" t="s">
        <v>112</v>
      </c>
      <c r="E88" s="56">
        <v>43708</v>
      </c>
      <c r="F88" t="s">
        <v>113</v>
      </c>
    </row>
    <row r="89" spans="1:7" ht="13.5" thickBot="1">
      <c r="A89" t="s">
        <v>114</v>
      </c>
      <c r="F89" s="57">
        <f>E86</f>
        <v>52646.12444726408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2019-11-08T09:55:39Z</dcterms:modified>
  <cp:category/>
  <cp:version/>
  <cp:contentType/>
  <cp:contentStatus/>
</cp:coreProperties>
</file>