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<sst xmlns="http://schemas.openxmlformats.org/spreadsheetml/2006/main" count="161" uniqueCount="138">
  <si>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</si>
  <si>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</si>
  <si>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</si>
  <si>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</si>
  <si>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</si>
  <si>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</si>
  <si>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</si>
  <si>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</si>
  <si>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</si>
  <si>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</si>
  <si>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</si>
  <si>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</si>
  <si>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</si>
  <si>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</si>
  <si>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</si>
  <si>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</si>
  <si>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</si>
  <si>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</si>
  <si>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</si>
  <si>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</si>
  <si>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</si>
  <si>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</si>
  <si>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</si>
  <si>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</si>
  <si>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</si>
  <si>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</si>
  <si>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</si>
  <si>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</si>
  <si>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</si>
  <si>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</si>
  <si>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</si>
  <si>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</si>
  <si>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</si>
  <si>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</si>
  <si>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</si>
  <si>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</si>
  <si>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</si>
  <si>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</si>
  <si>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</si>
  <si>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</si>
  <si>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</si>
  <si>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</si>
  <si>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</si>
  <si>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</si>
  <si>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</si>
  <si>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</si>
  <si>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</si>
  <si>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</si>
  <si>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</si>
  <si>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</si>
  <si>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</si>
  <si>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</si>
  <si>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</si>
  <si>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</si>
  <si>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</si>
  <si>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</si>
  <si>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</si>
  <si>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</si>
  <si>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</si>
  <si>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</si>
  <si>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</si>
  <si>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</si>
  <si>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</si>
  <si>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</si>
  <si>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</si>
  <si>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</si>
  <si>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</si>
  <si>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</si>
  <si>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</si>
  <si>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</si>
  <si>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</si>
  <si>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</si>
  <si>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</si>
  <si>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</si>
  <si>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</si>
  <si>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</si>
  <si>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</si>
  <si>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</si>
  <si>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</si>
  <si>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2) Дератизация</t>
  </si>
  <si>
    <t>г</t>
  </si>
  <si>
    <t>электрощитовые</t>
  </si>
  <si>
    <t>и канализации в техподполье мног.  жилых зданий</t>
  </si>
  <si>
    <t>Материалы,спецодежда и инвентарь</t>
  </si>
  <si>
    <t>3.  Материалы, 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</si>
  <si>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</si>
  <si>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</si>
  <si>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адресу: </t>
  </si>
  <si>
    <t xml:space="preserve">       Собственники помещений в многоквартирном доме, расположенном по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</si>
  <si>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</si>
  <si>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</si>
  <si>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</si>
  <si>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</si>
  <si>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</si>
  <si>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</si>
  <si>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многоквартирном доме, действующего на основании ______________________</t>
  </si>
  <si>
    <t>собственников помещений, либо</t>
  </si>
  <si>
    <t>доверенность, дата, номер)</t>
  </si>
  <si>
    <t>(указывается решение общего собрания</t>
  </si>
  <si>
    <t>с одной стороны, и</t>
  </si>
  <si>
    <t>ООО УО "Комбайнбыт-Сервис именуемый в дальнейшем "Исполнитель" в лице</t>
  </si>
  <si>
    <t xml:space="preserve">   являющегося собственником квартиры _____________, находящейся в данном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</si>
  <si>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</si>
  <si>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</si>
  <si>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</si>
  <si>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</si>
  <si>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</si>
  <si>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</si>
  <si>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</si>
  <si>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</si>
  <si>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</si>
  <si>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</si>
  <si>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</si>
  <si>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</si>
  <si>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</si>
  <si>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</si>
  <si>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</si>
  <si>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</si>
  <si>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с надлежащим качеством.</t>
  </si>
  <si>
    <t xml:space="preserve">         выполнено работ (оказано услуг) на общую сумму :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</si>
  <si>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</si>
  <si>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</si>
  <si>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</si>
  <si>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</si>
  <si>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</si>
  <si>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</si>
  <si>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>1.2 Аренда (Интер-телеком, 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</si>
  <si>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</si>
  <si>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</si>
  <si>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</si>
  <si>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</si>
  <si>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</si>
  <si>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февраля</t>
  </si>
  <si>
    <t>за   февраль  2019 г.</t>
  </si>
  <si>
    <t>ост.на 01.03</t>
  </si>
  <si>
    <t>смена ламп (9шт) п-д3,4</t>
  </si>
  <si>
    <t>лампа</t>
  </si>
  <si>
    <t>9шт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</si>
</sst>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3">
      <selection activeCell="M41" sqref="M41"/>
    </sheetView>
  </sheetViews>
  <sheetFormatPr defaultColWidth="9.00390625" defaultRowHeight="12.75"/>
  <cols>
    <col min="1" max="1" width="15.50390625" style="0" customWidth="1"/>
    <col min="3" max="3" width="11.00390625" style="0" bestFit="1" customWidth="1"/>
    <col min="4" max="4" width="11.125" style="0" customWidth="1"/>
    <col min="5" max="5" width="11.00390625" style="0" bestFit="1" customWidth="1"/>
    <col min="6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3.5">
      <c r="C2" s="58" t="s">
        <v>125</v>
      </c>
      <c r="D2" s="61">
        <v>2</v>
      </c>
      <c r="K2" s="5" t="s">
        <v>133</v>
      </c>
    </row>
    <row r="3" spans="1:13" ht="12.75">
      <c r="A3" t="s">
        <v>85</v>
      </c>
      <c r="J3" s="14" t="s">
        <v>35</v>
      </c>
      <c r="K3" s="64" t="s">
        <v>60</v>
      </c>
      <c r="L3" s="22" t="s">
        <v>38</v>
      </c>
      <c r="M3" s="22" t="s">
        <v>41</v>
      </c>
    </row>
    <row r="4" spans="1:13" ht="12.75">
      <c r="A4" t="s">
        <v>86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28</v>
      </c>
      <c r="F5" s="8" t="s">
        <v>132</v>
      </c>
      <c r="G5" s="1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L6*126.87*1.302</f>
        <v>0</v>
      </c>
    </row>
    <row r="7" spans="2:13" ht="15">
      <c r="B7" t="s">
        <v>87</v>
      </c>
      <c r="C7" s="57" t="s">
        <v>89</v>
      </c>
      <c r="D7" s="57"/>
      <c r="J7" s="14">
        <v>2</v>
      </c>
      <c r="K7" s="14" t="s">
        <v>43</v>
      </c>
      <c r="L7" s="14"/>
      <c r="M7" s="45">
        <f aca="true" t="shared" si="0" ref="M7:M19">L7*126.87*1.302</f>
        <v>0</v>
      </c>
    </row>
    <row r="8" spans="3:13" ht="15">
      <c r="C8" s="57"/>
      <c r="D8" s="57"/>
      <c r="J8" s="15"/>
      <c r="K8" s="15" t="s">
        <v>44</v>
      </c>
      <c r="L8" s="21"/>
      <c r="M8" s="45">
        <f t="shared" si="0"/>
        <v>0</v>
      </c>
    </row>
    <row r="9" spans="1:13" ht="12.75">
      <c r="A9" t="s">
        <v>90</v>
      </c>
      <c r="H9" s="7"/>
      <c r="J9" s="16"/>
      <c r="K9" s="16" t="s">
        <v>45</v>
      </c>
      <c r="L9" s="23"/>
      <c r="M9" s="45">
        <f t="shared" si="0"/>
        <v>0</v>
      </c>
    </row>
    <row r="10" spans="5:13" ht="12.75">
      <c r="E10" s="7" t="s">
        <v>91</v>
      </c>
      <c r="F10" s="7"/>
      <c r="G10" s="7"/>
      <c r="H10" s="7"/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s="7" t="s">
        <v>92</v>
      </c>
      <c r="F11" s="7"/>
      <c r="G11" s="7"/>
      <c r="H11" s="7"/>
      <c r="J11" s="16"/>
      <c r="K11" s="18" t="s">
        <v>48</v>
      </c>
      <c r="L11" s="23">
        <v>5.03</v>
      </c>
      <c r="M11" s="45">
        <f t="shared" si="0"/>
        <v>830.8792422000001</v>
      </c>
    </row>
    <row r="12" spans="5:13" ht="12.75">
      <c r="E12" s="7" t="s">
        <v>93</v>
      </c>
      <c r="F12" s="7"/>
      <c r="G12" s="7"/>
      <c r="H12" s="7"/>
      <c r="J12" s="14">
        <v>4</v>
      </c>
      <c r="K12" s="17" t="s">
        <v>47</v>
      </c>
      <c r="L12" s="22"/>
      <c r="M12" s="45">
        <f t="shared" si="0"/>
        <v>0</v>
      </c>
    </row>
    <row r="13" spans="5:13" ht="12.75">
      <c r="E13" s="7" t="s">
        <v>94</v>
      </c>
      <c r="F13" s="7"/>
      <c r="G13" s="7"/>
      <c r="J13" s="16"/>
      <c r="K13" s="18" t="s">
        <v>82</v>
      </c>
      <c r="L13" s="54">
        <v>0.94</v>
      </c>
      <c r="M13" s="45">
        <f t="shared" si="0"/>
        <v>155.2736556</v>
      </c>
    </row>
    <row r="14" spans="1:13" ht="12.75">
      <c r="A14" t="s">
        <v>101</v>
      </c>
      <c r="J14" s="20">
        <v>5</v>
      </c>
      <c r="K14" s="19" t="s">
        <v>49</v>
      </c>
      <c r="L14" s="22">
        <v>0</v>
      </c>
      <c r="M14" s="45">
        <f t="shared" si="0"/>
        <v>0</v>
      </c>
    </row>
    <row r="15" spans="1:13" ht="12.75">
      <c r="A15" t="s">
        <v>95</v>
      </c>
      <c r="J15" s="20">
        <v>6</v>
      </c>
      <c r="K15" s="17" t="s">
        <v>50</v>
      </c>
      <c r="L15" s="22"/>
      <c r="M15" s="45">
        <f t="shared" si="0"/>
        <v>0</v>
      </c>
    </row>
    <row r="16" spans="5:13" ht="12.75">
      <c r="E16" s="7" t="s">
        <v>98</v>
      </c>
      <c r="J16" s="20" t="s">
        <v>51</v>
      </c>
      <c r="K16" s="26" t="s">
        <v>52</v>
      </c>
      <c r="L16" s="21">
        <v>2.52</v>
      </c>
      <c r="M16" s="45">
        <f t="shared" si="0"/>
        <v>416.26554480000004</v>
      </c>
    </row>
    <row r="17" spans="5:13" ht="12.75">
      <c r="E17" s="7" t="s">
        <v>96</v>
      </c>
      <c r="J17" s="20" t="s">
        <v>53</v>
      </c>
      <c r="K17" s="26" t="s">
        <v>54</v>
      </c>
      <c r="L17" s="21">
        <v>1.44</v>
      </c>
      <c r="M17" s="45">
        <f t="shared" si="0"/>
        <v>237.86602560000003</v>
      </c>
    </row>
    <row r="18" spans="5:13" ht="12.75">
      <c r="E18" s="7" t="s">
        <v>97</v>
      </c>
      <c r="J18" s="20" t="s">
        <v>55</v>
      </c>
      <c r="K18" s="51" t="s">
        <v>56</v>
      </c>
      <c r="L18" s="21">
        <v>0.5</v>
      </c>
      <c r="M18" s="45">
        <f t="shared" si="0"/>
        <v>82.59237</v>
      </c>
    </row>
    <row r="19" spans="1:13" ht="12.75">
      <c r="A19" t="s">
        <v>99</v>
      </c>
      <c r="J19" s="20" t="s">
        <v>80</v>
      </c>
      <c r="K19" s="26" t="s">
        <v>81</v>
      </c>
      <c r="L19" s="23">
        <v>8</v>
      </c>
      <c r="M19" s="45">
        <f t="shared" si="0"/>
        <v>1321.47792</v>
      </c>
    </row>
    <row r="20" spans="1:13" ht="12.75">
      <c r="A20" t="s">
        <v>100</v>
      </c>
      <c r="J20" s="20"/>
      <c r="K20" s="52" t="s">
        <v>57</v>
      </c>
      <c r="L20" s="53">
        <f>SUM(L6:L19)</f>
        <v>18.43</v>
      </c>
      <c r="M20" s="32">
        <f>SUM(M6:M19)</f>
        <v>3044.3547582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135</v>
      </c>
      <c r="L24" s="45">
        <f>0.09*7.1</f>
        <v>0.6389999999999999</v>
      </c>
      <c r="M24" s="31">
        <f>L24*126.87*1.302*1.15</f>
        <v>121.38600618899999</v>
      </c>
    </row>
    <row r="25" spans="1:13" ht="12.75">
      <c r="A25" t="s">
        <v>105</v>
      </c>
      <c r="J25" s="20">
        <v>2</v>
      </c>
      <c r="K25" s="20"/>
      <c r="L25" s="45"/>
      <c r="M25" s="31">
        <f>L25*126.87*1.302*1.15</f>
        <v>0</v>
      </c>
    </row>
    <row r="26" spans="1:13" ht="12.75">
      <c r="A26" t="s">
        <v>106</v>
      </c>
      <c r="J26" s="20">
        <v>3</v>
      </c>
      <c r="K26" s="20"/>
      <c r="L26" s="45"/>
      <c r="M26" s="31">
        <f>L26*126.87*1.302*1.15</f>
        <v>0</v>
      </c>
    </row>
    <row r="27" spans="1:13" ht="12.75">
      <c r="A27" t="s">
        <v>107</v>
      </c>
      <c r="J27" s="20">
        <v>4</v>
      </c>
      <c r="K27" s="20"/>
      <c r="L27" s="45"/>
      <c r="M27" s="31">
        <f aca="true" t="shared" si="1" ref="M27:M35">L27*126.87*1.302*1.15</f>
        <v>0</v>
      </c>
    </row>
    <row r="28" spans="1:13" ht="12.75">
      <c r="A28" t="s">
        <v>108</v>
      </c>
      <c r="J28" s="20">
        <v>5</v>
      </c>
      <c r="K28" s="20"/>
      <c r="L28" s="45"/>
      <c r="M28" s="31">
        <f t="shared" si="1"/>
        <v>0</v>
      </c>
    </row>
    <row r="29" spans="1:13" ht="12.75">
      <c r="A29" t="s">
        <v>109</v>
      </c>
      <c r="J29" s="20">
        <v>6</v>
      </c>
      <c r="K29" s="20"/>
      <c r="L29" s="4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4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2731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236.3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/>
      <c r="K35" s="20"/>
      <c r="L35" s="25"/>
      <c r="M35" s="31">
        <f t="shared" si="1"/>
        <v>0</v>
      </c>
    </row>
    <row r="36" spans="1:13" ht="12.75">
      <c r="A36" t="s">
        <v>4</v>
      </c>
      <c r="E36">
        <v>415</v>
      </c>
      <c r="F36" t="s">
        <v>66</v>
      </c>
      <c r="J36" s="20"/>
      <c r="K36" s="28" t="s">
        <v>57</v>
      </c>
      <c r="L36" s="27">
        <f>SUM(L24:L34)</f>
        <v>0.6389999999999999</v>
      </c>
      <c r="M36" s="32">
        <f>SUM(M24:M34)</f>
        <v>121.38600618899999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42701.95</v>
      </c>
      <c r="J40" s="20">
        <v>1</v>
      </c>
      <c r="K40" s="49" t="s">
        <v>136</v>
      </c>
      <c r="L40" s="50" t="s">
        <v>137</v>
      </c>
      <c r="M40" s="50">
        <f>9*13.43</f>
        <v>120.87</v>
      </c>
    </row>
    <row r="41" spans="1:13" ht="12.75">
      <c r="A41" t="s">
        <v>7</v>
      </c>
      <c r="F41" s="11">
        <v>36047.89</v>
      </c>
      <c r="J41" s="20">
        <v>2</v>
      </c>
      <c r="K41" s="49"/>
      <c r="L41" s="50"/>
      <c r="M41" s="62"/>
    </row>
    <row r="42" spans="2:13" ht="12.75">
      <c r="B42" t="s">
        <v>8</v>
      </c>
      <c r="F42" s="9">
        <f>F41/F40</f>
        <v>0.844174329275361</v>
      </c>
      <c r="J42" s="20">
        <v>3</v>
      </c>
      <c r="K42" s="49"/>
      <c r="L42" s="50"/>
      <c r="M42" s="50"/>
    </row>
    <row r="43" spans="1:13" ht="12.75">
      <c r="A43" s="7" t="s">
        <v>126</v>
      </c>
      <c r="B43" s="7"/>
      <c r="C43" s="7"/>
      <c r="D43" s="7"/>
      <c r="E43" s="7"/>
      <c r="F43" s="5">
        <f>400+400+250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37097.89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(5175+678)*1.302</f>
        <v>7620.606000000001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2500*1.202</f>
        <v>3005</v>
      </c>
      <c r="J50" s="20">
        <v>11</v>
      </c>
      <c r="K50" s="20"/>
      <c r="L50" s="25"/>
      <c r="M50" s="25"/>
    </row>
    <row r="51" spans="1:13" ht="12.75">
      <c r="A51" s="6" t="s">
        <v>84</v>
      </c>
      <c r="B51" s="56"/>
      <c r="C51" s="56"/>
      <c r="D51" s="56"/>
      <c r="E51" s="5"/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0">
        <f>F49+F50+F51</f>
        <v>10625.606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2.03</v>
      </c>
      <c r="E54" t="s">
        <v>14</v>
      </c>
      <c r="F54" s="11">
        <f>D54*E33</f>
        <v>5543.929999999999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236.3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0">
        <f>SUM(F54:F55)</f>
        <v>5543.929999999999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5">
        <v>183454</v>
      </c>
      <c r="D58">
        <v>229360</v>
      </c>
      <c r="E58">
        <v>2731</v>
      </c>
      <c r="F58" s="34">
        <f>C58/D58*E58</f>
        <v>2184.3951604464596</v>
      </c>
      <c r="J58" s="20">
        <v>19</v>
      </c>
      <c r="K58" s="20"/>
      <c r="L58" s="25"/>
      <c r="M58" s="25"/>
    </row>
    <row r="59" spans="1:13" ht="12.75">
      <c r="A59" t="s">
        <v>20</v>
      </c>
      <c r="F59" s="34">
        <f>M20</f>
        <v>3044.3547582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121.38600618899999</v>
      </c>
      <c r="J60" s="20">
        <v>21</v>
      </c>
      <c r="K60" s="20"/>
      <c r="L60" s="25"/>
      <c r="M60" s="25"/>
    </row>
    <row r="61" spans="1:13" ht="12.75">
      <c r="A61" t="s">
        <v>72</v>
      </c>
      <c r="F61" s="5">
        <v>0</v>
      </c>
      <c r="G61" s="55"/>
      <c r="J61" s="20">
        <v>22</v>
      </c>
      <c r="K61" s="20"/>
      <c r="L61" s="25"/>
      <c r="M61" s="25"/>
    </row>
    <row r="62" spans="1:13" ht="12.75">
      <c r="A62" t="s">
        <v>22</v>
      </c>
      <c r="F62" s="5">
        <f>M67</f>
        <v>120.87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2731</v>
      </c>
      <c r="C65" t="s">
        <v>13</v>
      </c>
      <c r="D65" s="63">
        <v>0.36</v>
      </c>
      <c r="E65" t="s">
        <v>14</v>
      </c>
      <c r="F65" s="5">
        <f>B65*D65</f>
        <v>983.16</v>
      </c>
      <c r="J65" s="20">
        <v>26</v>
      </c>
      <c r="K65" s="20"/>
      <c r="L65" s="25"/>
      <c r="M65" s="25"/>
    </row>
    <row r="66" spans="1:13" ht="12.75">
      <c r="A66" s="67" t="s">
        <v>75</v>
      </c>
      <c r="B66" s="67"/>
      <c r="C66" s="67"/>
      <c r="D66" s="67"/>
      <c r="E66" s="67"/>
      <c r="F66" s="68">
        <v>0</v>
      </c>
      <c r="J66" s="20">
        <v>27</v>
      </c>
      <c r="K66" s="20"/>
      <c r="L66" s="25"/>
      <c r="M66" s="25"/>
    </row>
    <row r="67" spans="1:13" ht="12.75">
      <c r="A67" s="43" t="s">
        <v>83</v>
      </c>
      <c r="B67" s="43"/>
      <c r="C67" s="43"/>
      <c r="D67" s="44">
        <v>0</v>
      </c>
      <c r="E67" s="43"/>
      <c r="F67" s="5">
        <f>D67*E33</f>
        <v>0</v>
      </c>
      <c r="J67" s="20"/>
      <c r="K67" s="20"/>
      <c r="L67" s="29" t="s">
        <v>64</v>
      </c>
      <c r="M67" s="27">
        <f>SUM(M40:M66)</f>
        <v>120.87</v>
      </c>
    </row>
    <row r="68" spans="1:6" ht="12.75">
      <c r="A68" s="4" t="s">
        <v>25</v>
      </c>
      <c r="B68" s="4"/>
      <c r="C68" s="10"/>
      <c r="F68" s="30">
        <f>SUM(F58:F67)</f>
        <v>6454.165924835459</v>
      </c>
    </row>
    <row r="69" ht="12.75">
      <c r="A69" s="4" t="s">
        <v>26</v>
      </c>
    </row>
    <row r="70" spans="1:6" ht="12.75">
      <c r="A70" t="s">
        <v>27</v>
      </c>
      <c r="B70">
        <v>2731</v>
      </c>
      <c r="C70" t="s">
        <v>66</v>
      </c>
      <c r="D70" s="5">
        <v>0.17</v>
      </c>
      <c r="E70" t="s">
        <v>14</v>
      </c>
      <c r="F70" s="11">
        <f>B70*D70</f>
        <v>464.27000000000004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2731</v>
      </c>
      <c r="C73" t="s">
        <v>13</v>
      </c>
      <c r="D73" s="11">
        <v>0.83</v>
      </c>
      <c r="E73" t="s">
        <v>14</v>
      </c>
      <c r="F73" s="5">
        <f>B73*D73</f>
        <v>2266.73</v>
      </c>
    </row>
    <row r="74" spans="1:6" ht="12.75">
      <c r="A74" s="4" t="s">
        <v>29</v>
      </c>
      <c r="B74" s="1"/>
      <c r="F74" s="30">
        <f>F70+F73</f>
        <v>2731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2731</v>
      </c>
      <c r="C77" t="s">
        <v>13</v>
      </c>
      <c r="D77" s="11">
        <v>2.08</v>
      </c>
      <c r="E77" t="s">
        <v>14</v>
      </c>
      <c r="F77" s="5">
        <f>B77*D77</f>
        <v>5680.4800000000005</v>
      </c>
    </row>
    <row r="78" spans="1:6" ht="12.75">
      <c r="A78" s="4" t="s">
        <v>31</v>
      </c>
      <c r="B78" s="1"/>
      <c r="F78" s="8">
        <f>SUM(F77)</f>
        <v>5680.4800000000005</v>
      </c>
    </row>
    <row r="79" spans="1:6" ht="12.75">
      <c r="A79" s="46" t="s">
        <v>78</v>
      </c>
      <c r="B79" s="47"/>
      <c r="C79" s="43"/>
      <c r="D79" s="44"/>
      <c r="E79" s="43"/>
      <c r="F79" s="48">
        <f>D79*E33</f>
        <v>0</v>
      </c>
    </row>
    <row r="80" spans="1:6" ht="12.75">
      <c r="A80" s="1" t="s">
        <v>32</v>
      </c>
      <c r="B80" s="1"/>
      <c r="F80" s="30">
        <f>F52+F56+F68+F74+F78+F79</f>
        <v>31035.18192483546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0">
        <f>F80*5.8%</f>
        <v>1800.0405516404564</v>
      </c>
      <c r="I81" s="7"/>
    </row>
    <row r="82" spans="1:9" ht="12.75">
      <c r="A82" s="1"/>
      <c r="B82" s="47" t="s">
        <v>128</v>
      </c>
      <c r="C82" s="43"/>
      <c r="D82" s="44"/>
      <c r="E82" s="66"/>
      <c r="F82" s="65">
        <v>2273.22</v>
      </c>
      <c r="I82" s="7"/>
    </row>
    <row r="83" spans="1:9" ht="12.75">
      <c r="A83" s="1"/>
      <c r="B83" s="47" t="s">
        <v>129</v>
      </c>
      <c r="C83" s="43"/>
      <c r="D83" s="44"/>
      <c r="E83" s="66"/>
      <c r="F83" s="65">
        <v>435.16</v>
      </c>
      <c r="I83" s="7"/>
    </row>
    <row r="84" spans="1:9" ht="12.75">
      <c r="A84" s="1"/>
      <c r="B84" s="47" t="s">
        <v>130</v>
      </c>
      <c r="C84" s="43"/>
      <c r="D84" s="44"/>
      <c r="E84" s="66"/>
      <c r="F84" s="65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33">
        <f>F80+F81+F82+F83+F84</f>
        <v>35543.60247647592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8">
        <v>43497</v>
      </c>
      <c r="C87" s="39">
        <v>-499403</v>
      </c>
      <c r="D87" s="40">
        <f>F44</f>
        <v>37097.89</v>
      </c>
      <c r="E87" s="40">
        <f>F85</f>
        <v>35543.60247647592</v>
      </c>
      <c r="F87" s="42">
        <f>C87+D87-E87</f>
        <v>-497848.7124764759</v>
      </c>
    </row>
    <row r="90" spans="1:6" ht="13.5" thickBot="1">
      <c r="A90" t="s">
        <v>110</v>
      </c>
      <c r="C90" s="59">
        <v>43497</v>
      </c>
      <c r="D90" s="5" t="s">
        <v>111</v>
      </c>
      <c r="E90" s="59">
        <v>43524</v>
      </c>
      <c r="F90" t="s">
        <v>112</v>
      </c>
    </row>
    <row r="91" spans="1:7" ht="13.5" thickBot="1">
      <c r="A91" t="s">
        <v>119</v>
      </c>
      <c r="F91" s="60">
        <f>E87</f>
        <v>35543.60247647592</v>
      </c>
      <c r="G91" t="s">
        <v>14</v>
      </c>
    </row>
    <row r="92" ht="12.75">
      <c r="A92" t="s">
        <v>113</v>
      </c>
    </row>
    <row r="93" ht="12.75">
      <c r="A93" t="s">
        <v>114</v>
      </c>
    </row>
    <row r="94" ht="12.75">
      <c r="A94" t="s">
        <v>118</v>
      </c>
    </row>
    <row r="95" ht="12.75">
      <c r="A95" t="s">
        <v>115</v>
      </c>
    </row>
    <row r="96" ht="12.75">
      <c r="A96" t="s">
        <v>116</v>
      </c>
    </row>
    <row r="97" ht="12.75">
      <c r="A97" t="s">
        <v>117</v>
      </c>
    </row>
    <row r="98" ht="12.75">
      <c r="A98" t="s">
        <v>120</v>
      </c>
    </row>
    <row r="100" ht="12.75">
      <c r="B100" t="s">
        <v>121</v>
      </c>
    </row>
    <row r="102" ht="12.75">
      <c r="A102" t="s">
        <v>122</v>
      </c>
    </row>
    <row r="105" ht="12.75">
      <c r="A105" t="s">
        <v>123</v>
      </c>
    </row>
    <row r="108" ht="12.75">
      <c r="A108" t="s">
        <v>124</v>
      </c>
    </row>
    <row r="110" ht="12.75">
      <c r="H110" s="7"/>
    </row>
    <row r="111" ht="12.75">
      <c r="G11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2017-08-21T12:37:42Z</cp:lastPrinted>
  <dcterms:created xsi:type="dcterms:W3CDTF">2008-08-18T07:30:19Z</dcterms:created>
  <dcterms:modified xsi:type="dcterms:W3CDTF">2019-05-16T11:57:37Z</dcterms:modified>
  <cp:category/>
  <cp:version/>
  <cp:contentType/>
  <cp:contentStatus/>
</cp:coreProperties>
</file>