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<sst xmlns="http://schemas.openxmlformats.org/spreadsheetml/2006/main" count="165" uniqueCount="142">
  <si>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</si>
  <si>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</si>
  <si>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</si>
  <si>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</si>
  <si>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</si>
  <si>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</si>
  <si>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</si>
  <si>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</si>
  <si>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</si>
  <si>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</si>
  <si>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</si>
  <si>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</si>
  <si>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</si>
  <si>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</si>
  <si>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</si>
  <si>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</si>
  <si>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</si>
  <si>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</si>
  <si>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</si>
  <si>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</si>
  <si>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</si>
  <si>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</si>
  <si>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</si>
  <si>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</si>
  <si>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</si>
  <si>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</si>
  <si>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</si>
  <si>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</si>
  <si>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</si>
  <si>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</si>
  <si>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</si>
  <si>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</si>
  <si>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</si>
  <si>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</si>
  <si>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</si>
  <si>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</si>
  <si>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</si>
  <si>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</si>
  <si>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</si>
  <si>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</si>
  <si>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</si>
  <si>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</si>
  <si>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</si>
  <si>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</si>
  <si>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</si>
  <si>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</si>
  <si>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</si>
  <si>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</si>
  <si>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</si>
  <si>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</si>
  <si>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</si>
  <si>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</si>
  <si>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</si>
  <si>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</si>
  <si>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</si>
  <si>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</si>
  <si>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</si>
  <si>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</si>
  <si>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</si>
  <si>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</si>
  <si>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</si>
  <si>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</si>
  <si>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</si>
  <si>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</si>
  <si>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</si>
  <si>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</si>
  <si>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</si>
  <si>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</si>
  <si>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</si>
  <si>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</si>
  <si>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</si>
  <si>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</si>
  <si>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</si>
  <si>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</si>
  <si>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</si>
  <si>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</si>
  <si>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</si>
  <si>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</si>
  <si>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</si>
  <si>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</si>
  <si>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</si>
  <si>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</si>
  <si>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</si>
  <si>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</si>
  <si>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</si>
  <si>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</si>
  <si>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</si>
  <si>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</si>
  <si>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</si>
  <si>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</si>
  <si>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</si>
  <si>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</si>
  <si>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</si>
  <si>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</si>
  <si>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</si>
  <si>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</si>
  <si>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</si>
  <si>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</si>
  <si>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</si>
  <si>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</si>
  <si>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</si>
  <si>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</si>
  <si>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</si>
  <si>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</si>
  <si>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</si>
  <si>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</si>
  <si>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</si>
  <si>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</si>
  <si>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</si>
  <si>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</si>
  <si>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</si>
  <si>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</si>
  <si>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</si>
  <si>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</si>
  <si>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</si>
  <si>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</si>
  <si>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</si>
  <si>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</si>
  <si>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</si>
  <si>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</si>
  <si>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</si>
  <si>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</si>
  <si>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</si>
  <si>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</si>
  <si>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</si>
  <si>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</si>
  <si>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</si>
  <si>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</si>
  <si>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</si>
  <si>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</si>
  <si>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</si>
  <si>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</si>
  <si>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</si>
  <si>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</si>
  <si>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2019 г.</t>
  </si>
  <si>
    <t>1.2 Аренда (Спарк, Медиа-Маркет.ростел.,комстар,видикон)</t>
  </si>
  <si>
    <t>августа</t>
  </si>
  <si>
    <t>за   август  2019 г.</t>
  </si>
  <si>
    <t>ост.на 01.09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</si>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</sst>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0">
      <selection activeCell="K40" sqref="K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8</v>
      </c>
      <c r="K2" s="5" t="s">
        <v>137</v>
      </c>
    </row>
    <row r="3" spans="1:13" ht="12.75">
      <c r="A3" t="s">
        <v>88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51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3.45</v>
      </c>
      <c r="M20" s="33">
        <f>SUM(M6:M19)</f>
        <v>569.887353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v>0.14</v>
      </c>
      <c r="M24" s="32">
        <f>L24*126.87*1.302*1.15</f>
        <v>26.594743140000002</v>
      </c>
    </row>
    <row r="25" spans="1:13" ht="12.75">
      <c r="A25" t="s">
        <v>108</v>
      </c>
      <c r="J25" s="20">
        <v>2</v>
      </c>
      <c r="K25" s="20"/>
      <c r="L25" s="46"/>
      <c r="M25" s="32">
        <f aca="true" t="shared" si="1" ref="M25:M35"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0.14</v>
      </c>
      <c r="M36" s="33">
        <f>SUM(M24:M35)</f>
        <v>26.594743140000002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66705.64</v>
      </c>
      <c r="J40" s="20">
        <v>1</v>
      </c>
      <c r="K40" s="20" t="s">
        <v>140</v>
      </c>
      <c r="L40" s="25" t="s">
        <v>141</v>
      </c>
      <c r="M40" s="25">
        <f>2*53.93</f>
        <v>107.86</v>
      </c>
    </row>
    <row r="41" spans="1:13" ht="12.75">
      <c r="A41" t="s">
        <v>7</v>
      </c>
      <c r="F41" s="5">
        <v>64177.22</v>
      </c>
      <c r="J41" s="20">
        <v>2</v>
      </c>
      <c r="K41" s="20"/>
      <c r="L41" s="46"/>
      <c r="M41" s="25"/>
    </row>
    <row r="42" spans="2:13" ht="12.75">
      <c r="B42" t="s">
        <v>8</v>
      </c>
      <c r="F42" s="9">
        <f>F41/F40</f>
        <v>0.9620958587609684</v>
      </c>
      <c r="J42" s="20">
        <v>3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62"/>
      <c r="L43" s="63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65282.22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(2825+625)*1.302</f>
        <v>4491.900000000001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(2800+1190)*1.302</f>
        <v>5194.9800000000005</v>
      </c>
      <c r="J49" s="20">
        <v>10</v>
      </c>
      <c r="K49" s="20"/>
      <c r="L49" s="25"/>
      <c r="M49" s="25"/>
    </row>
    <row r="50" spans="1:13" ht="12.75">
      <c r="A50" s="6" t="s">
        <v>85</v>
      </c>
      <c r="E50" s="5"/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9686.880000000001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2.22</v>
      </c>
      <c r="E53" t="s">
        <v>14</v>
      </c>
      <c r="F53" s="11">
        <f>E33*D53</f>
        <v>7010.982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7010.982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2" t="s">
        <v>133</v>
      </c>
      <c r="B58" s="60"/>
      <c r="C58" s="52"/>
      <c r="D58" s="61"/>
      <c r="E58" s="52"/>
      <c r="F58" s="61"/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107.86</v>
      </c>
    </row>
    <row r="61" spans="1:13" ht="12.75">
      <c r="A61" t="s">
        <v>19</v>
      </c>
      <c r="C61" s="52">
        <v>241335</v>
      </c>
      <c r="D61">
        <v>229360</v>
      </c>
      <c r="E61">
        <v>3158.1</v>
      </c>
      <c r="F61" s="34">
        <f>C61/D61*E61</f>
        <v>3322.9859761946286</v>
      </c>
      <c r="J61" s="43"/>
      <c r="K61" s="43"/>
      <c r="L61" s="44"/>
      <c r="M61" s="45"/>
    </row>
    <row r="62" spans="1:6" ht="12.75">
      <c r="A62" t="s">
        <v>20</v>
      </c>
      <c r="F62" s="34">
        <f>M20</f>
        <v>569.887353</v>
      </c>
    </row>
    <row r="63" spans="1:6" ht="12.75">
      <c r="A63" t="s">
        <v>21</v>
      </c>
      <c r="F63" s="11">
        <f>M36</f>
        <v>26.594743140000002</v>
      </c>
    </row>
    <row r="64" spans="1:6" ht="12.75">
      <c r="A64" t="s">
        <v>76</v>
      </c>
      <c r="F64" s="5">
        <f>1*600*30.2%</f>
        <v>181.2</v>
      </c>
    </row>
    <row r="65" spans="1:6" ht="12.75">
      <c r="A65" t="s">
        <v>22</v>
      </c>
      <c r="F65" s="11">
        <f>M60</f>
        <v>107.86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0.6</v>
      </c>
      <c r="E68" t="s">
        <v>14</v>
      </c>
      <c r="F68" s="11">
        <f>B68*D68</f>
        <v>1894.86</v>
      </c>
    </row>
    <row r="69" spans="1:6" ht="12.75">
      <c r="A69" t="s">
        <v>86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6103.388072334628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0.19</v>
      </c>
      <c r="E72" t="s">
        <v>14</v>
      </c>
      <c r="F72" s="11">
        <f>B72*D72</f>
        <v>600.039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1.06</v>
      </c>
      <c r="E75" t="s">
        <v>14</v>
      </c>
      <c r="F75" s="11">
        <f>B75*D75</f>
        <v>3347.5860000000002</v>
      </c>
    </row>
    <row r="76" spans="1:6" ht="12.75">
      <c r="A76" s="4" t="s">
        <v>29</v>
      </c>
      <c r="F76" s="31">
        <f>F72+F75</f>
        <v>3947.625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2.13</v>
      </c>
      <c r="E79" t="s">
        <v>14</v>
      </c>
      <c r="F79" s="11">
        <f>B79*D79</f>
        <v>6726.753</v>
      </c>
    </row>
    <row r="80" spans="1:6" ht="12.75">
      <c r="A80" s="4" t="s">
        <v>32</v>
      </c>
      <c r="F80" s="31">
        <f>SUM(F79)</f>
        <v>6726.753</v>
      </c>
    </row>
    <row r="81" spans="1:9" ht="12.75">
      <c r="A81" s="47" t="s">
        <v>80</v>
      </c>
      <c r="B81" s="48"/>
      <c r="C81" s="48"/>
      <c r="D81" s="49">
        <v>0</v>
      </c>
      <c r="E81" s="48"/>
      <c r="F81" s="50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39780.62807233463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2307.2764281954082</v>
      </c>
    </row>
    <row r="84" spans="1:6" ht="12.75">
      <c r="A84" s="1"/>
      <c r="B84" s="35" t="s">
        <v>130</v>
      </c>
      <c r="C84" s="35"/>
      <c r="D84" s="1"/>
      <c r="E84" s="57"/>
      <c r="F84" s="58">
        <v>8712.4</v>
      </c>
    </row>
    <row r="85" spans="1:6" ht="12.75">
      <c r="A85" s="1"/>
      <c r="B85" s="35" t="s">
        <v>131</v>
      </c>
      <c r="C85" s="35"/>
      <c r="D85" s="1"/>
      <c r="E85" s="57"/>
      <c r="F85" s="58">
        <v>463.01</v>
      </c>
    </row>
    <row r="86" spans="1:6" ht="12.75">
      <c r="A86" s="1"/>
      <c r="B86" s="35" t="s">
        <v>132</v>
      </c>
      <c r="C86" s="35"/>
      <c r="D86" s="1"/>
      <c r="E86" s="57"/>
      <c r="F86" s="58">
        <v>2432.91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53696.224500530036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9" t="s">
        <v>138</v>
      </c>
    </row>
    <row r="89" spans="1:6" ht="12.75">
      <c r="A89" s="13"/>
      <c r="B89" s="38">
        <v>43678</v>
      </c>
      <c r="C89" s="39">
        <v>-120868</v>
      </c>
      <c r="D89" s="41">
        <f>F44</f>
        <v>65282.22</v>
      </c>
      <c r="E89" s="41">
        <f>F87</f>
        <v>53696.224500530036</v>
      </c>
      <c r="F89" s="42">
        <f>C89+D89-E89</f>
        <v>-109282.00450053003</v>
      </c>
    </row>
    <row r="91" spans="1:6" ht="13.5" thickBot="1">
      <c r="A91" t="s">
        <v>114</v>
      </c>
      <c r="C91" s="54">
        <v>43678</v>
      </c>
      <c r="D91" s="8" t="s">
        <v>115</v>
      </c>
      <c r="E91" s="54">
        <v>43708</v>
      </c>
      <c r="F91" t="s">
        <v>116</v>
      </c>
    </row>
    <row r="92" spans="1:8" ht="13.5" thickBot="1">
      <c r="A92" t="s">
        <v>117</v>
      </c>
      <c r="F92" s="55">
        <f>E89</f>
        <v>53696.224500530036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2019-11-08T09:47:35Z</dcterms:modified>
  <cp:category/>
  <cp:version/>
  <cp:contentType/>
  <cp:contentStatus/>
</cp:coreProperties>
</file>