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<sst xmlns="http://schemas.openxmlformats.org/spreadsheetml/2006/main" count="159" uniqueCount="136">
  <si>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</si>
  <si>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</si>
  <si>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</si>
  <si>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</si>
  <si>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</si>
  <si>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</si>
  <si>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</si>
  <si>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</si>
  <si>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</si>
  <si>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</si>
  <si>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</si>
  <si>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</si>
  <si>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</si>
  <si>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</si>
  <si>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</si>
  <si>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</si>
  <si>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</si>
  <si>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</si>
  <si>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</si>
  <si>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</si>
  <si>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</si>
  <si>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</si>
  <si>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</si>
  <si>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</si>
  <si>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</si>
  <si>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</si>
  <si>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</si>
  <si>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</si>
  <si>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</si>
  <si>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</si>
  <si>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</si>
  <si>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</si>
  <si>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</si>
  <si>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</si>
  <si>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</si>
  <si>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</si>
  <si>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</si>
  <si>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</si>
  <si>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</si>
  <si>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</si>
  <si>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</si>
  <si>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</si>
  <si>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</si>
  <si>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</si>
  <si>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</si>
  <si>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</si>
  <si>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</si>
  <si>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</si>
  <si>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</si>
  <si>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</si>
  <si>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</si>
  <si>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</si>
  <si>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</si>
  <si>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</si>
  <si>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</si>
  <si>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</si>
  <si>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</si>
  <si>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</si>
  <si>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</si>
  <si>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</si>
  <si>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</si>
  <si>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</si>
  <si>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</si>
  <si>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</si>
  <si>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</si>
  <si>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</si>
  <si>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</si>
  <si>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</si>
  <si>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</si>
  <si>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</si>
  <si>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</si>
  <si>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</si>
  <si>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</si>
  <si>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</si>
  <si>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</si>
  <si>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</si>
  <si>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</si>
  <si>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</si>
  <si>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</si>
  <si>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</si>
  <si>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</si>
  <si>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</si>
  <si>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</si>
  <si>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</si>
  <si>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</si>
  <si>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</si>
  <si>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</si>
  <si>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</si>
  <si>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</si>
  <si>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</si>
  <si>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</si>
  <si>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</si>
  <si>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</si>
  <si>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</si>
  <si>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</si>
  <si>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</si>
  <si>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</si>
  <si>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</si>
  <si>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</si>
  <si>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</si>
  <si>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</si>
  <si>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</si>
  <si>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</si>
  <si>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</si>
  <si>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</si>
  <si>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</si>
  <si>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</si>
  <si>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</si>
  <si>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</si>
  <si>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</si>
  <si>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</si>
  <si>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</si>
  <si>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</si>
  <si>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</si>
  <si>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</si>
  <si>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</si>
  <si>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</si>
  <si>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</si>
  <si>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</si>
  <si>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</si>
  <si>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</si>
  <si>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</si>
  <si>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</si>
  <si>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</si>
  <si>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</si>
  <si>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</si>
  <si>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</si>
  <si>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</si>
  <si>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</si>
  <si>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</si>
  <si>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</si>
  <si>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</si>
  <si>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(Спарк,комстар,видикон)</t>
  </si>
  <si>
    <t>июля</t>
  </si>
  <si>
    <t>за   июль  2019 г.</t>
  </si>
  <si>
    <t>ост.на 01.08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</si>
</sst>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C58" sqref="C58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7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L7*126.87*1.302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449.30249280000004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10</v>
      </c>
      <c r="M17" s="34">
        <f t="shared" si="0"/>
        <v>1651.8474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297.332532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82.59237</v>
      </c>
    </row>
    <row r="20" spans="1:13" ht="12.75">
      <c r="A20" t="s">
        <v>127</v>
      </c>
      <c r="J20" s="20"/>
      <c r="K20" s="27" t="s">
        <v>58</v>
      </c>
      <c r="L20" s="28">
        <f>SUM(L6:L19)</f>
        <v>15.020000000000001</v>
      </c>
      <c r="M20" s="33">
        <f>SUM(M6:M19)</f>
        <v>2481.0747948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/>
      <c r="L24" s="23"/>
      <c r="M24" s="32">
        <f>L24*126.87*1.302*1.15</f>
        <v>0</v>
      </c>
    </row>
    <row r="25" spans="1:13" ht="12.75">
      <c r="A25" t="s">
        <v>107</v>
      </c>
      <c r="J25" s="43">
        <v>2</v>
      </c>
      <c r="K25" s="20"/>
      <c r="L25" s="34"/>
      <c r="M25" s="32">
        <f aca="true" t="shared" si="1" ref="M25:M34">L25*126.87*1.302*1.15</f>
        <v>0</v>
      </c>
    </row>
    <row r="26" spans="1:13" ht="12.75">
      <c r="A26" t="s">
        <v>108</v>
      </c>
      <c r="J26" s="43">
        <v>3</v>
      </c>
      <c r="K26" s="20"/>
      <c r="L26" s="34"/>
      <c r="M26" s="32">
        <f t="shared" si="1"/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3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0</v>
      </c>
      <c r="M35" s="33">
        <f>SUM(M24:M34)</f>
        <v>0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f>39676.32-1172.38</f>
        <v>38503.94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35248.69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0.91545670391134</v>
      </c>
      <c r="J42" s="20">
        <v>4</v>
      </c>
      <c r="K42" s="20"/>
      <c r="L42" s="25"/>
      <c r="M42" s="25"/>
    </row>
    <row r="43" spans="1:13" ht="12.75">
      <c r="A43" t="s">
        <v>132</v>
      </c>
      <c r="F43" s="5">
        <f>250+250+105</f>
        <v>605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35853.69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60">
        <v>0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5728.8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5918.298000000001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65</v>
      </c>
      <c r="M55" s="33">
        <f>SUM(M39:M54)</f>
        <v>0</v>
      </c>
    </row>
    <row r="56" spans="1:6" ht="12.75">
      <c r="A56" s="4" t="s">
        <v>17</v>
      </c>
      <c r="B56" s="10"/>
      <c r="C56" s="10"/>
      <c r="F56" s="31">
        <f>SUM(F54:F55)</f>
        <v>5918.298000000001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 s="55">
        <v>241830</v>
      </c>
      <c r="D58">
        <v>229360</v>
      </c>
      <c r="E58">
        <v>2665.9</v>
      </c>
      <c r="F58" s="35">
        <f>C58/D58*E58</f>
        <v>2810.8414588419955</v>
      </c>
    </row>
    <row r="59" spans="1:6" ht="12.75">
      <c r="A59" t="s">
        <v>20</v>
      </c>
      <c r="F59" s="35">
        <f>M20</f>
        <v>2481.0747948</v>
      </c>
    </row>
    <row r="60" spans="1:6" ht="12.75">
      <c r="A60" t="s">
        <v>21</v>
      </c>
      <c r="F60" s="11">
        <f>M35</f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0.32</v>
      </c>
      <c r="E65" t="s">
        <v>14</v>
      </c>
      <c r="F65" s="11">
        <f>B65*D65</f>
        <v>853.0880000000001</v>
      </c>
    </row>
    <row r="66" spans="1:6" ht="12.75">
      <c r="A66" s="55" t="s">
        <v>78</v>
      </c>
      <c r="B66" s="55"/>
      <c r="C66" s="55"/>
      <c r="D66" s="63"/>
      <c r="E66" s="55"/>
      <c r="F66" s="63">
        <v>0</v>
      </c>
    </row>
    <row r="67" spans="1:6" ht="12.75">
      <c r="A67" s="51" t="s">
        <v>84</v>
      </c>
      <c r="B67" s="51"/>
      <c r="C67" s="51"/>
      <c r="D67" s="54">
        <v>0</v>
      </c>
      <c r="E67" s="51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6145.004253641995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0.19</v>
      </c>
      <c r="E70" t="s">
        <v>14</v>
      </c>
      <c r="F70" s="11">
        <f>B70*D70</f>
        <v>506.521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1.08</v>
      </c>
      <c r="E73" t="s">
        <v>14</v>
      </c>
      <c r="F73" s="11">
        <f>B73*D73</f>
        <v>2879.1720000000005</v>
      </c>
    </row>
    <row r="74" spans="1:6" ht="12.75">
      <c r="A74" s="4" t="s">
        <v>29</v>
      </c>
      <c r="F74" s="31">
        <f>F70+F73</f>
        <v>3385.6930000000007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2.8</v>
      </c>
      <c r="E77" t="s">
        <v>14</v>
      </c>
      <c r="F77" s="11">
        <f>B77*D77</f>
        <v>7464.5199999999995</v>
      </c>
    </row>
    <row r="78" spans="1:6" ht="12.75">
      <c r="A78" s="4" t="s">
        <v>32</v>
      </c>
      <c r="F78" s="31">
        <f>SUM(F77)</f>
        <v>7464.5199999999995</v>
      </c>
    </row>
    <row r="79" spans="1:6" ht="12.75">
      <c r="A79" s="50" t="s">
        <v>77</v>
      </c>
      <c r="B79" s="51"/>
      <c r="C79" s="51"/>
      <c r="D79" s="52">
        <v>0</v>
      </c>
      <c r="E79" s="51"/>
      <c r="F79" s="53">
        <f>D79*E33</f>
        <v>0</v>
      </c>
    </row>
    <row r="80" spans="1:8" ht="12.75">
      <c r="A80" s="1" t="s">
        <v>33</v>
      </c>
      <c r="B80" s="1"/>
      <c r="F80" s="31">
        <f>F52+F56+F68+F74+F78+F79</f>
        <v>28642.315253642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1661.2542847112359</v>
      </c>
      <c r="G81" s="7"/>
      <c r="H81" s="7"/>
      <c r="I81" s="7"/>
    </row>
    <row r="82" spans="1:9" ht="12.75">
      <c r="A82" s="1"/>
      <c r="B82" s="37" t="s">
        <v>128</v>
      </c>
      <c r="C82" s="37"/>
      <c r="D82" s="1"/>
      <c r="E82" s="61"/>
      <c r="F82" s="62">
        <f>1598.46</f>
        <v>1598.46</v>
      </c>
      <c r="G82" s="7"/>
      <c r="H82" s="7"/>
      <c r="I82" s="7"/>
    </row>
    <row r="83" spans="1:9" ht="12.75">
      <c r="A83" s="1"/>
      <c r="B83" s="37" t="s">
        <v>129</v>
      </c>
      <c r="C83" s="37"/>
      <c r="D83" s="1"/>
      <c r="E83" s="61"/>
      <c r="F83" s="62">
        <v>293.15</v>
      </c>
      <c r="G83" s="7"/>
      <c r="H83" s="7"/>
      <c r="I83" s="7"/>
    </row>
    <row r="84" spans="1:9" ht="12.75">
      <c r="A84" s="1"/>
      <c r="B84" s="37" t="s">
        <v>130</v>
      </c>
      <c r="C84" s="37"/>
      <c r="D84" s="1"/>
      <c r="E84" s="61"/>
      <c r="F84" s="62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32195.179538353234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43647</v>
      </c>
      <c r="C87" s="41">
        <v>45464</v>
      </c>
      <c r="D87" s="46">
        <f>F44</f>
        <v>35853.69</v>
      </c>
      <c r="E87" s="46">
        <f>F85</f>
        <v>32195.179538353234</v>
      </c>
      <c r="F87" s="47">
        <f>C87+D87-E87</f>
        <v>49122.51046164677</v>
      </c>
    </row>
    <row r="88" spans="1:6" ht="12.75">
      <c r="A88" s="48"/>
      <c r="B88" s="48"/>
      <c r="C88" s="48"/>
      <c r="D88" s="48"/>
      <c r="E88" s="48"/>
      <c r="F88" s="48"/>
    </row>
    <row r="89" spans="1:6" ht="13.5" thickBot="1">
      <c r="A89" t="s">
        <v>111</v>
      </c>
      <c r="C89" s="57">
        <v>43647</v>
      </c>
      <c r="D89" s="8" t="s">
        <v>112</v>
      </c>
      <c r="E89" s="57">
        <v>43677</v>
      </c>
      <c r="F89" t="s">
        <v>113</v>
      </c>
    </row>
    <row r="90" spans="1:7" ht="13.5" thickBot="1">
      <c r="A90" t="s">
        <v>114</v>
      </c>
      <c r="F90" s="58">
        <f>E87</f>
        <v>32195.179538353234</v>
      </c>
      <c r="G90" s="48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2017-08-21T12:52:30Z</cp:lastPrinted>
  <dcterms:created xsi:type="dcterms:W3CDTF">2008-08-18T07:30:19Z</dcterms:created>
  <dcterms:modified xsi:type="dcterms:W3CDTF">2019-09-24T08:41:06Z</dcterms:modified>
  <cp:category/>
  <cp:version/>
  <cp:contentType/>
  <cp:contentStatus/>
</cp:coreProperties>
</file>