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<sst xmlns="http://schemas.openxmlformats.org/spreadsheetml/2006/main" count="162" uniqueCount="139">
  <si>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</si>
  <si>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</si>
  <si>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</si>
  <si>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</si>
  <si>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</si>
  <si>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</si>
  <si>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</si>
  <si>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</si>
  <si>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</si>
  <si>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</si>
  <si>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</si>
  <si>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</si>
  <si>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</si>
  <si>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</si>
  <si>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</si>
  <si>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</si>
  <si>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</si>
  <si>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</si>
  <si>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</si>
  <si>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</si>
  <si>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</si>
  <si>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</si>
  <si>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</si>
  <si>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</si>
  <si>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</si>
  <si>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</si>
  <si>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</si>
  <si>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</si>
  <si>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</si>
  <si>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</si>
  <si>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</si>
  <si>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</si>
  <si>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</si>
  <si>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</si>
  <si>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</si>
  <si>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</si>
  <si>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</si>
  <si>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</si>
  <si>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</si>
  <si>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</si>
  <si>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</si>
  <si>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</si>
  <si>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</si>
  <si>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</si>
  <si>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</si>
  <si>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</si>
  <si>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</si>
  <si>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</si>
  <si>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</si>
  <si>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</si>
  <si>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</si>
  <si>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</si>
  <si>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</si>
  <si>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</si>
  <si>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</si>
  <si>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</si>
  <si>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</si>
  <si>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</si>
  <si>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</si>
  <si>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</si>
  <si>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</si>
  <si>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</si>
  <si>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</si>
  <si>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</si>
  <si>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</si>
  <si>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</si>
  <si>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</si>
  <si>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</si>
  <si>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</si>
  <si>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</si>
  <si>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</si>
  <si>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</si>
  <si>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</si>
  <si>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</si>
  <si>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</si>
  <si>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</si>
  <si>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</si>
  <si>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</si>
  <si>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</si>
  <si>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</si>
  <si>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</si>
  <si>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</si>
  <si>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</si>
  <si>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</si>
  <si>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</si>
  <si>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</si>
  <si>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</si>
  <si>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</si>
  <si>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</si>
  <si>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</si>
  <si>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</si>
  <si>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</si>
  <si>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</si>
  <si>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</si>
  <si>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</si>
  <si>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</si>
  <si>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</si>
  <si>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</si>
  <si>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</si>
  <si>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</si>
  <si>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</si>
  <si>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</si>
  <si>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</si>
  <si>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</si>
  <si>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</si>
  <si>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</si>
  <si>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</si>
  <si>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</si>
  <si>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</si>
  <si>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</si>
  <si>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</si>
  <si>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</si>
  <si>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</si>
  <si>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</si>
  <si>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</si>
  <si>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</si>
  <si>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</si>
  <si>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</si>
  <si>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</si>
  <si>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</si>
  <si>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</si>
  <si>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</si>
  <si>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</si>
  <si>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</si>
  <si>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</si>
  <si>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</si>
  <si>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</si>
  <si>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</si>
  <si>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</si>
  <si>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</si>
  <si>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</si>
  <si>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</si>
  <si>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</si>
  <si>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ноября</t>
  </si>
  <si>
    <t>за   ноябрь  2019 г.</t>
  </si>
  <si>
    <t>ост.на 01.12</t>
  </si>
  <si>
    <t>смена ламп (1шт) п-д1</t>
  </si>
  <si>
    <t>лампа</t>
  </si>
  <si>
    <t>1шт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</si>
</sst>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49">
      <selection activeCell="D78" sqref="D78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11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3.28</v>
      </c>
      <c r="M6" s="47">
        <f>L6*126.87*1.302</f>
        <v>541.8059472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8.05</v>
      </c>
      <c r="M11" s="47">
        <f t="shared" si="0"/>
        <v>1329.7371570000003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664.0426547999999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50">
        <v>0.5</v>
      </c>
      <c r="M19" s="47">
        <f t="shared" si="0"/>
        <v>82.59237</v>
      </c>
    </row>
    <row r="20" spans="1:13" ht="12.75">
      <c r="A20" t="s">
        <v>103</v>
      </c>
      <c r="J20" s="20"/>
      <c r="K20" s="27" t="s">
        <v>57</v>
      </c>
      <c r="L20" s="34">
        <f>SUM(L6:L19)</f>
        <v>16.93</v>
      </c>
      <c r="M20" s="34">
        <f>SUM(M6:M19)</f>
        <v>2796.5776482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v>0.071</v>
      </c>
      <c r="M24" s="33">
        <f aca="true" t="shared" si="1" ref="M24:M36">L24*126.87*1.15*1.302</f>
        <v>13.487334020999997</v>
      </c>
    </row>
    <row r="25" spans="1:13" ht="12.75">
      <c r="A25" t="s">
        <v>107</v>
      </c>
      <c r="J25" s="20">
        <v>2</v>
      </c>
      <c r="K25" s="20"/>
      <c r="L25" s="47"/>
      <c r="M25" s="33">
        <f t="shared" si="1"/>
        <v>0</v>
      </c>
    </row>
    <row r="26" spans="1:13" ht="12.75">
      <c r="A26" t="s">
        <v>108</v>
      </c>
      <c r="J26" s="20">
        <v>3</v>
      </c>
      <c r="K26" s="20"/>
      <c r="L26" s="47"/>
      <c r="M26" s="33">
        <f t="shared" si="1"/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0.071</v>
      </c>
      <c r="M37" s="34">
        <f>SUM(M24:M36)</f>
        <v>13.487334020999997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38911.47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45137.11</v>
      </c>
      <c r="J41" s="20">
        <v>1</v>
      </c>
      <c r="K41" s="20" t="s">
        <v>137</v>
      </c>
      <c r="L41" s="25" t="s">
        <v>138</v>
      </c>
      <c r="M41" s="25">
        <f>1*11.6</f>
        <v>11.6</v>
      </c>
    </row>
    <row r="42" spans="2:15" ht="12.75">
      <c r="B42" t="s">
        <v>8</v>
      </c>
      <c r="F42" s="9">
        <f>F41/F40</f>
        <v>1.1599949834843042</v>
      </c>
      <c r="J42" s="20">
        <v>2</v>
      </c>
      <c r="K42" s="20"/>
      <c r="L42" s="25"/>
      <c r="M42" s="25"/>
      <c r="N42" s="26"/>
      <c r="O42" s="53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2">
        <f>F41+F43</f>
        <v>46187.11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3450*1.302</f>
        <v>4491.900000000001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2000*1.302</f>
        <v>2604</v>
      </c>
      <c r="J50" s="20">
        <v>10</v>
      </c>
      <c r="K50" s="20"/>
      <c r="L50" s="25"/>
      <c r="M50" s="25"/>
    </row>
    <row r="51" spans="1:13" ht="12.75">
      <c r="A51" s="6" t="s">
        <v>84</v>
      </c>
      <c r="E51" s="5"/>
      <c r="F51" s="11">
        <f>E51*E33</f>
        <v>0</v>
      </c>
      <c r="J51" s="20"/>
      <c r="K51" s="20"/>
      <c r="L51" s="31" t="s">
        <v>64</v>
      </c>
      <c r="M51" s="28">
        <f>SUM(M41:M50)</f>
        <v>11.6</v>
      </c>
    </row>
    <row r="52" spans="1:6" ht="12.75">
      <c r="A52" s="4" t="s">
        <v>33</v>
      </c>
      <c r="F52" s="32">
        <f>F49+F50+F51</f>
        <v>7095.900000000001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s="45" t="s">
        <v>79</v>
      </c>
      <c r="B55" s="45"/>
      <c r="C55" s="45"/>
      <c r="D55" s="46">
        <v>0</v>
      </c>
      <c r="E55" s="45"/>
      <c r="F55" s="51">
        <v>0</v>
      </c>
    </row>
    <row r="56" spans="1:6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</row>
    <row r="57" spans="1:6" ht="12.75">
      <c r="A57" s="4" t="s">
        <v>17</v>
      </c>
      <c r="B57" s="10"/>
      <c r="C57" s="10"/>
      <c r="F57" s="32">
        <f>SUM(F54:F56)</f>
        <v>0</v>
      </c>
    </row>
    <row r="58" spans="1:2" ht="12.75">
      <c r="A58" s="4" t="s">
        <v>18</v>
      </c>
      <c r="B58" s="4"/>
    </row>
    <row r="59" spans="1:6" ht="12.75">
      <c r="A59" t="s">
        <v>19</v>
      </c>
      <c r="C59" s="52">
        <v>233406</v>
      </c>
      <c r="D59">
        <v>229360</v>
      </c>
      <c r="E59">
        <v>2983.9</v>
      </c>
      <c r="F59" s="35">
        <f>C59/D59*E59</f>
        <v>3036.5371616672483</v>
      </c>
    </row>
    <row r="60" spans="1:6" ht="12.75">
      <c r="A60" t="s">
        <v>20</v>
      </c>
      <c r="F60" s="35">
        <f>M20</f>
        <v>2796.5776482</v>
      </c>
    </row>
    <row r="61" spans="1:6" ht="12.75">
      <c r="A61" t="s">
        <v>21</v>
      </c>
      <c r="F61" s="11">
        <f>M37</f>
        <v>13.487334020999997</v>
      </c>
    </row>
    <row r="62" spans="1:6" ht="12.75">
      <c r="A62" t="s">
        <v>72</v>
      </c>
      <c r="F62" s="5">
        <f>1*600*1.302</f>
        <v>781.2</v>
      </c>
    </row>
    <row r="63" spans="1:6" ht="12.75">
      <c r="A63" t="s">
        <v>22</v>
      </c>
      <c r="F63" s="5">
        <f>M51</f>
        <v>11.6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0.38</v>
      </c>
      <c r="E66" t="s">
        <v>14</v>
      </c>
      <c r="F66" s="11">
        <f>B66*D66</f>
        <v>1133.882</v>
      </c>
    </row>
    <row r="67" spans="1:6" ht="12.75">
      <c r="A67" s="59" t="s">
        <v>83</v>
      </c>
      <c r="B67" s="59"/>
      <c r="C67" s="59"/>
      <c r="D67" s="60"/>
      <c r="E67" s="59"/>
      <c r="F67" s="60">
        <f>10604.5+3342.8</f>
        <v>13947.3</v>
      </c>
    </row>
    <row r="68" spans="1:6" ht="12.75">
      <c r="A68" s="45" t="s">
        <v>85</v>
      </c>
      <c r="B68" s="45"/>
      <c r="C68" s="45"/>
      <c r="D68" s="51">
        <v>0</v>
      </c>
      <c r="E68" s="45"/>
      <c r="F68" s="51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21720.58414388825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0.23</v>
      </c>
      <c r="E71" t="s">
        <v>14</v>
      </c>
      <c r="F71" s="11">
        <f>B71*D71</f>
        <v>686.297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0.81</v>
      </c>
      <c r="E74" t="s">
        <v>14</v>
      </c>
      <c r="F74" s="11">
        <f>B74*D74</f>
        <v>2416.9590000000003</v>
      </c>
    </row>
    <row r="75" spans="1:6" ht="12.75">
      <c r="A75" s="4" t="s">
        <v>29</v>
      </c>
      <c r="F75" s="32">
        <f>F71+F74</f>
        <v>3103.2560000000003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2.34</v>
      </c>
      <c r="E78" t="s">
        <v>14</v>
      </c>
      <c r="F78" s="11">
        <f>B78*D78</f>
        <v>6982.326</v>
      </c>
    </row>
    <row r="79" spans="1:6" ht="12.75">
      <c r="A79" s="4" t="s">
        <v>31</v>
      </c>
      <c r="F79" s="32">
        <f>SUM(F78)</f>
        <v>6982.326</v>
      </c>
    </row>
    <row r="80" spans="1:6" ht="12.75">
      <c r="A80" s="48" t="s">
        <v>77</v>
      </c>
      <c r="B80" s="45"/>
      <c r="C80" s="45"/>
      <c r="D80" s="46">
        <v>0</v>
      </c>
      <c r="E80" s="45"/>
      <c r="F80" s="49">
        <f>D80*E33</f>
        <v>0</v>
      </c>
    </row>
    <row r="81" spans="1:6" ht="12.75">
      <c r="A81" s="1" t="s">
        <v>32</v>
      </c>
      <c r="B81" s="1"/>
      <c r="F81" s="32">
        <f>F52+F57+F69+F75+F79+F80</f>
        <v>38902.06614388825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2256.3198363455185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1720.4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v>238.66</v>
      </c>
      <c r="I84" s="7"/>
    </row>
    <row r="85" spans="1:9" ht="12.75">
      <c r="A85" s="1"/>
      <c r="B85" s="36" t="s">
        <v>131</v>
      </c>
      <c r="C85" s="36"/>
      <c r="D85" s="1"/>
      <c r="E85" s="57"/>
      <c r="F85" s="58">
        <v>0</v>
      </c>
      <c r="I85" s="7"/>
    </row>
    <row r="86" spans="1:6" ht="13.5">
      <c r="A86" s="12" t="s">
        <v>34</v>
      </c>
      <c r="B86" s="12"/>
      <c r="C86" s="12"/>
      <c r="D86" s="12"/>
      <c r="E86" s="12"/>
      <c r="F86" s="42">
        <f>F81+F82+F83+F84+F85</f>
        <v>43117.44598023377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43770</v>
      </c>
      <c r="C88" s="40">
        <v>1081</v>
      </c>
      <c r="D88" s="43">
        <f>F44</f>
        <v>46187.11</v>
      </c>
      <c r="E88" s="43">
        <f>F86</f>
        <v>43117.44598023377</v>
      </c>
      <c r="F88" s="44">
        <f>C88+D88-E88</f>
        <v>4150.664019766227</v>
      </c>
    </row>
    <row r="90" spans="1:6" ht="13.5" thickBot="1">
      <c r="A90" t="s">
        <v>112</v>
      </c>
      <c r="C90" s="55">
        <v>43770</v>
      </c>
      <c r="D90" s="8" t="s">
        <v>113</v>
      </c>
      <c r="E90" s="55">
        <v>43799</v>
      </c>
      <c r="F90" t="s">
        <v>114</v>
      </c>
    </row>
    <row r="91" spans="1:7" ht="13.5" thickBot="1">
      <c r="A91" t="s">
        <v>115</v>
      </c>
      <c r="F91" s="56">
        <f>E88</f>
        <v>43117.44598023377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2017-08-21T12:45:05Z</cp:lastPrinted>
  <dcterms:created xsi:type="dcterms:W3CDTF">2008-08-18T07:30:19Z</dcterms:created>
  <dcterms:modified xsi:type="dcterms:W3CDTF">2020-01-23T10:53:33Z</dcterms:modified>
  <cp:category/>
  <cp:version/>
  <cp:contentType/>
  <cp:contentStatus/>
</cp:coreProperties>
</file>