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<sst xmlns="http://schemas.openxmlformats.org/spreadsheetml/2006/main" count="159" uniqueCount="138">
  <si>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</si>
  <si>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</si>
  <si>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</si>
  <si>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</si>
  <si>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</si>
  <si>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</si>
  <si>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</si>
  <si>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</si>
  <si>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</si>
  <si>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</si>
  <si>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</si>
  <si>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</si>
  <si>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</si>
  <si>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</si>
  <si>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</si>
  <si>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</si>
  <si>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</si>
  <si>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</si>
  <si>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</si>
  <si>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</si>
  <si>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</si>
  <si>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</si>
  <si>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</si>
  <si>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</si>
  <si>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</si>
  <si>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</si>
  <si>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</si>
  <si>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</si>
  <si>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</si>
  <si>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</si>
  <si>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</si>
  <si>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</si>
  <si>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</si>
  <si>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</si>
  <si>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</si>
  <si>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</si>
  <si>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</si>
  <si>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</si>
  <si>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</si>
  <si>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</si>
  <si>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</si>
  <si>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</si>
  <si>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</si>
  <si>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</si>
  <si>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</si>
  <si>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</si>
  <si>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</si>
  <si>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</si>
  <si>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</si>
  <si>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</si>
  <si>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</si>
  <si>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</si>
  <si>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</si>
  <si>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</si>
  <si>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</si>
  <si>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</si>
  <si>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</si>
  <si>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</si>
  <si>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</si>
  <si>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</si>
  <si>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</si>
  <si>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</si>
  <si>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</si>
  <si>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</si>
  <si>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</si>
  <si>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</si>
  <si>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</si>
  <si>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</si>
  <si>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</si>
  <si>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</si>
  <si>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</si>
  <si>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</si>
  <si>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</si>
  <si>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</si>
  <si>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</si>
  <si>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</si>
  <si>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</si>
  <si>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</si>
  <si>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</si>
  <si>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</si>
  <si>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</si>
  <si>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</si>
  <si>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</si>
  <si>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</si>
  <si>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</si>
  <si>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</si>
  <si>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</si>
  <si>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</si>
  <si>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</si>
  <si>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</si>
  <si>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</si>
  <si>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</si>
  <si>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</si>
  <si>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</si>
  <si>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</si>
  <si>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</si>
  <si>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</si>
  <si>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</si>
  <si>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</si>
  <si>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</si>
  <si>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</si>
  <si>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</si>
  <si>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</si>
  <si>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</si>
  <si>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</si>
  <si>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</si>
  <si>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</si>
  <si>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</si>
  <si>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</si>
  <si>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</si>
  <si>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</si>
  <si>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</si>
  <si>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</si>
  <si>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</si>
  <si>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</si>
  <si>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</si>
  <si>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</si>
  <si>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</si>
  <si>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</si>
  <si>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</si>
  <si>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</si>
  <si>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</si>
  <si>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</si>
  <si>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</si>
  <si>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</si>
  <si>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</si>
  <si>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</si>
  <si>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</si>
  <si>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</si>
  <si>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</si>
  <si>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</si>
  <si>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</si>
  <si>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</si>
  <si>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</si>
  <si>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</si>
  <si>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смена ламп (5шт) п-д1,2,3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</si>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</sst>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38" sqref="M38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614.4872328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1.86</v>
      </c>
      <c r="M16" s="46">
        <f t="shared" si="0"/>
        <v>307.2436164</v>
      </c>
    </row>
    <row r="17" spans="5:13" ht="12.75">
      <c r="E17" t="s">
        <v>98</v>
      </c>
      <c r="J17" s="15" t="s">
        <v>54</v>
      </c>
      <c r="K17" s="26" t="s">
        <v>81</v>
      </c>
      <c r="L17" s="21">
        <v>12.5</v>
      </c>
      <c r="M17" s="46">
        <f t="shared" si="0"/>
        <v>2064.8092500000002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24.55</v>
      </c>
      <c r="M20" s="34">
        <f>SUM(M6:M19)</f>
        <v>4055.2853670000004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v>0.35</v>
      </c>
      <c r="M24" s="33">
        <f>L24*126.87*1.302*1.15</f>
        <v>66.48685784999999</v>
      </c>
    </row>
    <row r="25" spans="1:13" ht="12.75">
      <c r="A25" t="s">
        <v>105</v>
      </c>
      <c r="J25" s="20">
        <v>2</v>
      </c>
      <c r="K25" s="20"/>
      <c r="L25" s="46"/>
      <c r="M25" s="33">
        <f aca="true" t="shared" si="1" ref="M25:M32">L25*126.87*1.302*1.15</f>
        <v>0</v>
      </c>
    </row>
    <row r="26" spans="1:13" ht="12.75">
      <c r="A26" t="s">
        <v>106</v>
      </c>
      <c r="J26" s="20">
        <v>3</v>
      </c>
      <c r="K26" s="20"/>
      <c r="L26" s="25"/>
      <c r="M26" s="33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0.35</v>
      </c>
      <c r="M33" s="34">
        <f>SUM(M24:M32)</f>
        <v>66.48685784999999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5*11.6</f>
        <v>58</v>
      </c>
    </row>
    <row r="38" spans="2:13" ht="12.75">
      <c r="B38" s="1" t="s">
        <v>5</v>
      </c>
      <c r="C38" s="1"/>
      <c r="J38" s="20">
        <v>2</v>
      </c>
      <c r="K38" s="20"/>
      <c r="L38" s="25"/>
      <c r="M38" s="46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55794.86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49506.88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0.8873018052200506</v>
      </c>
      <c r="J42" s="20">
        <v>6</v>
      </c>
      <c r="K42" s="20"/>
      <c r="L42" s="25"/>
      <c r="M42" s="25"/>
    </row>
    <row r="43" spans="1:13" ht="12.75">
      <c r="A43" t="s">
        <v>127</v>
      </c>
      <c r="F43" s="5">
        <f>250+400+250</f>
        <v>900</v>
      </c>
      <c r="J43" s="20">
        <v>7</v>
      </c>
      <c r="K43" s="20"/>
      <c r="L43" s="25"/>
      <c r="M43" s="42"/>
    </row>
    <row r="44" spans="1:13" ht="12.75">
      <c r="A44" s="3" t="s">
        <v>9</v>
      </c>
      <c r="B44" s="3"/>
      <c r="C44" s="3"/>
      <c r="D44" s="3"/>
      <c r="E44" s="1"/>
      <c r="F44" s="8">
        <f>F41+F43</f>
        <v>50406.88</v>
      </c>
      <c r="J44" s="20">
        <v>8</v>
      </c>
      <c r="K44" s="20"/>
      <c r="L44" s="25"/>
      <c r="M44" s="42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4"/>
      <c r="L46" s="55"/>
      <c r="M46" s="47"/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(5085+765)*1.302</f>
        <v>7616.7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9900.5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2.22</v>
      </c>
      <c r="E54" t="s">
        <v>14</v>
      </c>
      <c r="F54" s="11">
        <f>E33*D54</f>
        <v>7618.374000000001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7618.374000000001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233902</v>
      </c>
      <c r="D58">
        <v>229360</v>
      </c>
      <c r="E58">
        <v>3431.7</v>
      </c>
      <c r="F58" s="35">
        <f>C58/D58*E58</f>
        <v>3499.65771450994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4055.2853670000004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66.48685784999999</v>
      </c>
      <c r="J60" s="20"/>
      <c r="K60" s="20"/>
      <c r="L60" s="31" t="s">
        <v>65</v>
      </c>
      <c r="M60" s="28">
        <f>SUM(M37:M59)</f>
        <v>58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58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0.44</v>
      </c>
      <c r="E65" t="s">
        <v>14</v>
      </c>
      <c r="F65" s="11">
        <f>B65*D65</f>
        <v>1509.9479999999999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9189.37793935994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0.19</v>
      </c>
      <c r="E70" t="s">
        <v>14</v>
      </c>
      <c r="F70" s="11">
        <f>B70*D70</f>
        <v>652.023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1.01</v>
      </c>
      <c r="E73" t="s">
        <v>14</v>
      </c>
      <c r="F73" s="11">
        <f>B73*D73</f>
        <v>3466.017</v>
      </c>
    </row>
    <row r="74" spans="1:6" ht="12.75">
      <c r="A74" s="10" t="s">
        <v>29</v>
      </c>
      <c r="F74" s="32">
        <f>F70+F73</f>
        <v>4118.04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1.95</v>
      </c>
      <c r="E77" t="s">
        <v>14</v>
      </c>
      <c r="F77" s="11">
        <f>B77*D77</f>
        <v>6691.815</v>
      </c>
    </row>
    <row r="78" spans="1:6" ht="12.75">
      <c r="A78" s="10" t="s">
        <v>32</v>
      </c>
      <c r="F78" s="32">
        <f>SUM(F77)</f>
        <v>6691.815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37518.10693935994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2176.050202482876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3115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486.19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46000.39714184282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43556</v>
      </c>
      <c r="C87" s="40">
        <v>-456894</v>
      </c>
      <c r="D87" s="44">
        <f>F44</f>
        <v>50406.88</v>
      </c>
      <c r="E87" s="44">
        <f>F85</f>
        <v>46000.39714184282</v>
      </c>
      <c r="F87" s="45">
        <f>C87+D87-E87</f>
        <v>-452487.5171418428</v>
      </c>
    </row>
    <row r="89" spans="1:6" ht="13.5" thickBot="1">
      <c r="A89" t="s">
        <v>110</v>
      </c>
      <c r="C89" s="57">
        <v>43556</v>
      </c>
      <c r="D89" s="8" t="s">
        <v>111</v>
      </c>
      <c r="E89" s="57">
        <v>43585</v>
      </c>
      <c r="F89" t="s">
        <v>112</v>
      </c>
    </row>
    <row r="90" spans="1:7" ht="13.5" thickBot="1">
      <c r="A90" t="s">
        <v>113</v>
      </c>
      <c r="F90" s="58">
        <f>E87</f>
        <v>46000.39714184282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2019-07-10T08:36:21Z</dcterms:modified>
  <cp:category/>
  <cp:version/>
  <cp:contentType/>
  <cp:contentStatus/>
</cp:coreProperties>
</file>