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<sst xmlns="http://schemas.openxmlformats.org/spreadsheetml/2006/main" count="169" uniqueCount="147">
  <si>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</si>
  <si>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</si>
  <si>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</si>
  <si>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</si>
  <si>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</si>
  <si>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</si>
  <si>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</si>
  <si>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</si>
  <si>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</si>
  <si>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</si>
  <si>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</si>
  <si>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</si>
  <si>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</si>
  <si>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</si>
  <si>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</si>
  <si>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</si>
  <si>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</si>
  <si>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</si>
  <si>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</si>
  <si>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</si>
  <si>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</si>
  <si>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</si>
  <si>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</si>
  <si>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</si>
  <si>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</si>
  <si>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</si>
  <si>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</si>
  <si>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</si>
  <si>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</si>
  <si>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</si>
  <si>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</si>
  <si>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</si>
  <si>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</si>
  <si>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</si>
  <si>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</si>
  <si>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</si>
  <si>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</si>
  <si>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</si>
  <si>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</si>
  <si>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</si>
  <si>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</si>
  <si>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</si>
  <si>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</si>
  <si>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</si>
  <si>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</si>
  <si>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</si>
  <si>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</si>
  <si>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</si>
  <si>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</si>
  <si>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</si>
  <si>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</si>
  <si>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</si>
  <si>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</si>
  <si>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</si>
  <si>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</si>
  <si>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</si>
  <si>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</si>
  <si>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</si>
  <si>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</si>
  <si>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</si>
  <si>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</si>
  <si>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</si>
  <si>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</si>
  <si>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</si>
  <si>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</si>
  <si>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</si>
  <si>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</si>
  <si>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</si>
  <si>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</si>
  <si>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</si>
  <si>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</si>
  <si>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</si>
  <si>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</si>
  <si>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</si>
  <si>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</si>
  <si>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</si>
  <si>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</si>
  <si>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</si>
  <si>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</si>
  <si>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</si>
  <si>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</si>
  <si>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</si>
  <si>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</si>
  <si>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</si>
  <si>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</si>
  <si>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</si>
  <si>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</si>
  <si>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</si>
  <si>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</si>
  <si>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</si>
  <si>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</si>
  <si>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</si>
  <si>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</si>
  <si>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</si>
  <si>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</si>
  <si>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</si>
  <si>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</si>
  <si>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</si>
  <si>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</si>
  <si>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</si>
  <si>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</si>
  <si>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</si>
  <si>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</si>
  <si>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</si>
  <si>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</si>
  <si>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</si>
  <si>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</si>
  <si>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</si>
  <si>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</si>
  <si>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</si>
  <si>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</si>
  <si>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</si>
  <si>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</si>
  <si>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</si>
  <si>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</si>
  <si>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</si>
  <si>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</si>
  <si>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</si>
  <si>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</si>
  <si>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</si>
  <si>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</si>
  <si>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</si>
  <si>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</si>
  <si>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</si>
  <si>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</si>
  <si>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</si>
  <si>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</si>
  <si>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</si>
  <si>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</si>
  <si>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</si>
  <si>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</si>
  <si>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</si>
  <si>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</si>
  <si>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</si>
  <si>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смена петель (2шт) п-д3</t>
  </si>
  <si>
    <t>петли</t>
  </si>
  <si>
    <t>2шт</t>
  </si>
  <si>
    <t>смена ламп (25шт) п-д 3,4</t>
  </si>
  <si>
    <t>лампа</t>
  </si>
  <si>
    <t>25шт</t>
  </si>
  <si>
    <t>смена светильника (6шт) п-д5</t>
  </si>
  <si>
    <t>светильник</t>
  </si>
  <si>
    <t>6шт</t>
  </si>
  <si>
    <t>ремонт подъезда № 5</t>
  </si>
  <si>
    <t>материал для ремонта подъезда №5</t>
  </si>
  <si>
    <t>смена светильника (1шт) п-д2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</si>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</sst>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546.7614894000001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6.0600000000000005</v>
      </c>
      <c r="M20" s="34">
        <f>SUM(M6:M19)</f>
        <v>1001.0195244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f>2</f>
        <v>2</v>
      </c>
      <c r="M24" s="33">
        <f aca="true" t="shared" si="1" ref="M24:M35">L24*126.87*1.302*1.15</f>
        <v>379.924902</v>
      </c>
    </row>
    <row r="25" spans="1:13" ht="12.75">
      <c r="A25" t="s">
        <v>106</v>
      </c>
      <c r="J25" s="20">
        <v>2</v>
      </c>
      <c r="K25" s="20" t="s">
        <v>137</v>
      </c>
      <c r="L25" s="45">
        <f>0.25*7.1</f>
        <v>1.775</v>
      </c>
      <c r="M25" s="33">
        <f t="shared" si="1"/>
        <v>337.183350525</v>
      </c>
    </row>
    <row r="26" spans="1:13" ht="12.75">
      <c r="A26" t="s">
        <v>107</v>
      </c>
      <c r="J26" s="20">
        <v>3</v>
      </c>
      <c r="K26" s="20" t="s">
        <v>140</v>
      </c>
      <c r="L26" s="25">
        <f>0.06*89.1</f>
        <v>5.345999999999999</v>
      </c>
      <c r="M26" s="33">
        <f t="shared" si="1"/>
        <v>1015.5392630459999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143</v>
      </c>
      <c r="L27" s="25">
        <v>164.02</v>
      </c>
      <c r="M27" s="33">
        <f t="shared" si="1"/>
        <v>31157.64121302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145</v>
      </c>
      <c r="L28" s="25">
        <v>0.89</v>
      </c>
      <c r="M28" s="33">
        <f t="shared" si="1"/>
        <v>169.06658139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174.031</v>
      </c>
      <c r="M36" s="34">
        <f>SUM(M24:M35)</f>
        <v>33059.355309981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48971.09</v>
      </c>
      <c r="J40" s="20">
        <v>1</v>
      </c>
      <c r="K40" s="20" t="s">
        <v>135</v>
      </c>
      <c r="L40" s="52" t="s">
        <v>136</v>
      </c>
      <c r="M40" s="25">
        <v>80</v>
      </c>
    </row>
    <row r="41" spans="1:13" ht="12.75">
      <c r="A41" t="s">
        <v>7</v>
      </c>
      <c r="F41" s="5">
        <v>45349.7</v>
      </c>
      <c r="J41" s="20">
        <v>2</v>
      </c>
      <c r="K41" s="20" t="s">
        <v>138</v>
      </c>
      <c r="L41" s="25" t="s">
        <v>139</v>
      </c>
      <c r="M41" s="25">
        <f>25*11.6</f>
        <v>290</v>
      </c>
    </row>
    <row r="42" spans="2:13" ht="12.75">
      <c r="B42" t="s">
        <v>8</v>
      </c>
      <c r="F42" s="9">
        <f>F41/F40</f>
        <v>0.9260504513989785</v>
      </c>
      <c r="J42" s="20">
        <v>3</v>
      </c>
      <c r="K42" s="20" t="s">
        <v>141</v>
      </c>
      <c r="L42" s="25" t="s">
        <v>142</v>
      </c>
      <c r="M42" s="25">
        <f>6*11.6</f>
        <v>69.6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144</v>
      </c>
      <c r="L43" s="25"/>
      <c r="M43" s="25">
        <v>22321.56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46249.7</v>
      </c>
      <c r="J44" s="20">
        <v>5</v>
      </c>
      <c r="K44" s="20" t="s">
        <v>141</v>
      </c>
      <c r="L44" s="25" t="s">
        <v>146</v>
      </c>
      <c r="M44" s="25">
        <v>296.95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(5085+765)*1.302</f>
        <v>7616.7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9539.9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7007.43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0.5</v>
      </c>
      <c r="E55" t="s">
        <v>14</v>
      </c>
      <c r="F55" s="11">
        <f>B55*D55</f>
        <v>414.3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7421.7300000000005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239353</v>
      </c>
      <c r="D58">
        <v>229360</v>
      </c>
      <c r="E58">
        <v>3156.5</v>
      </c>
      <c r="F58" s="35">
        <f>C58/D58*E58</f>
        <v>3294.0257433728634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1001.0195244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33059.355309981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/>
      <c r="K61" s="20"/>
      <c r="L61" s="31" t="s">
        <v>65</v>
      </c>
      <c r="M61" s="28">
        <f>SUM(M40:M60)</f>
        <v>23058.11</v>
      </c>
    </row>
    <row r="62" spans="1:6" ht="12.75">
      <c r="A62" t="s">
        <v>22</v>
      </c>
      <c r="F62" s="5">
        <f>M61</f>
        <v>23058.11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0.25</v>
      </c>
      <c r="E65" t="s">
        <v>14</v>
      </c>
      <c r="F65" s="5">
        <f>B65*D65</f>
        <v>789.125</v>
      </c>
    </row>
    <row r="66" spans="1:6" ht="12.75">
      <c r="A66" s="58" t="s">
        <v>78</v>
      </c>
      <c r="B66" s="58"/>
      <c r="C66" s="58"/>
      <c r="D66" s="59"/>
      <c r="E66" s="58"/>
      <c r="F66" s="60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61201.63557775386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0.19</v>
      </c>
      <c r="E70" t="s">
        <v>14</v>
      </c>
      <c r="F70" s="11">
        <f>B70*D70</f>
        <v>599.735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0.94</v>
      </c>
      <c r="E73" t="s">
        <v>14</v>
      </c>
      <c r="F73" s="11">
        <f>B73*D73</f>
        <v>2967.1099999999997</v>
      </c>
    </row>
    <row r="74" spans="1:6" ht="12.75">
      <c r="A74" s="4" t="s">
        <v>29</v>
      </c>
      <c r="F74" s="32">
        <f>F70+F73</f>
        <v>3566.845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1.97</v>
      </c>
      <c r="E77" t="s">
        <v>14</v>
      </c>
      <c r="F77" s="5">
        <f>B77*D77</f>
        <v>6218.305</v>
      </c>
    </row>
    <row r="78" spans="1:6" ht="12.75">
      <c r="A78" s="4" t="s">
        <v>32</v>
      </c>
      <c r="F78" s="8">
        <f>SUM(F77)</f>
        <v>6218.305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87948.41557775385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5101.008103509723</v>
      </c>
      <c r="I81" s="7"/>
    </row>
    <row r="82" spans="1:9" ht="12.75">
      <c r="A82" s="1"/>
      <c r="B82" s="36" t="s">
        <v>127</v>
      </c>
      <c r="C82" s="36"/>
      <c r="D82" s="1"/>
      <c r="E82" s="56"/>
      <c r="F82" s="57">
        <v>1869</v>
      </c>
      <c r="I82" s="7"/>
    </row>
    <row r="83" spans="1:9" ht="12.75">
      <c r="A83" s="1"/>
      <c r="B83" s="36" t="s">
        <v>128</v>
      </c>
      <c r="C83" s="36"/>
      <c r="D83" s="1"/>
      <c r="E83" s="56"/>
      <c r="F83" s="57">
        <v>291.72</v>
      </c>
      <c r="I83" s="7"/>
    </row>
    <row r="84" spans="1:9" ht="12.75">
      <c r="A84" s="1"/>
      <c r="B84" s="36" t="s">
        <v>129</v>
      </c>
      <c r="C84" s="36"/>
      <c r="D84" s="1"/>
      <c r="E84" s="56"/>
      <c r="F84" s="57">
        <v>1623.03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96833.17368126358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43617</v>
      </c>
      <c r="C87" s="40">
        <v>-14274</v>
      </c>
      <c r="D87" s="43">
        <f>F44</f>
        <v>46249.7</v>
      </c>
      <c r="E87" s="43">
        <f>F85</f>
        <v>96833.17368126358</v>
      </c>
      <c r="F87" s="44">
        <f>C87+D87-E87</f>
        <v>-64857.47368126358</v>
      </c>
    </row>
    <row r="89" spans="1:6" ht="13.5" thickBot="1">
      <c r="A89" t="s">
        <v>111</v>
      </c>
      <c r="C89" s="54">
        <v>43617</v>
      </c>
      <c r="D89" s="8" t="s">
        <v>112</v>
      </c>
      <c r="E89" s="54">
        <v>43646</v>
      </c>
      <c r="F89" t="s">
        <v>113</v>
      </c>
    </row>
    <row r="90" spans="1:7" ht="13.5" thickBot="1">
      <c r="A90" t="s">
        <v>114</v>
      </c>
      <c r="F90" s="55">
        <f>E87</f>
        <v>96833.17368126358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2017-08-21T12:46:41Z</cp:lastPrinted>
  <dcterms:created xsi:type="dcterms:W3CDTF">2008-08-18T07:30:19Z</dcterms:created>
  <dcterms:modified xsi:type="dcterms:W3CDTF">2019-09-10T08:05:38Z</dcterms:modified>
  <cp:category/>
  <cp:version/>
  <cp:contentType/>
  <cp:contentStatus/>
</cp:coreProperties>
</file>