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<sst xmlns="http://schemas.openxmlformats.org/spreadsheetml/2006/main" count="167" uniqueCount="143">
  <si>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</si>
  <si>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</si>
  <si>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</si>
  <si>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</si>
  <si>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</si>
  <si>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</si>
  <si>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</si>
  <si>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</si>
  <si>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</si>
  <si>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</si>
  <si>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</si>
  <si>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</si>
  <si>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</si>
  <si>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</si>
  <si>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</si>
  <si>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</si>
  <si>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</si>
  <si>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</si>
  <si>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</si>
  <si>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</si>
  <si>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</si>
  <si>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</si>
  <si>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</si>
  <si>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</si>
  <si>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</si>
  <si>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</si>
  <si>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</si>
  <si>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</si>
  <si>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</si>
  <si>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</si>
  <si>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</si>
  <si>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</si>
  <si>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</si>
  <si>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</si>
  <si>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</si>
  <si>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</si>
  <si>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</si>
  <si>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</si>
  <si>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</si>
  <si>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</si>
  <si>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</si>
  <si>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</si>
  <si>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</si>
  <si>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</si>
  <si>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</si>
  <si>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</si>
  <si>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</si>
  <si>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</si>
  <si>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</si>
  <si>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</si>
  <si>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</si>
  <si>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</si>
  <si>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</si>
  <si>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</si>
  <si>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</si>
  <si>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</si>
  <si>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</si>
  <si>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</si>
  <si>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</si>
  <si>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</si>
  <si>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</si>
  <si>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</si>
  <si>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</si>
  <si>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</si>
  <si>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</si>
  <si>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</si>
  <si>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</si>
  <si>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</si>
  <si>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</si>
  <si>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</si>
  <si>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</si>
  <si>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</si>
  <si>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</si>
  <si>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</si>
  <si>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</si>
  <si>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</si>
  <si>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</si>
  <si>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</si>
  <si>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</si>
  <si>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</si>
  <si>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</si>
  <si>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</si>
  <si>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</si>
  <si>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</si>
  <si>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</si>
  <si>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</si>
  <si>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</si>
  <si>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</si>
  <si>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</si>
  <si>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</si>
  <si>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</si>
  <si>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</si>
  <si>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</si>
  <si>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</si>
  <si>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</si>
  <si>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</si>
  <si>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</si>
  <si>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</si>
  <si>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</si>
  <si>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</si>
  <si>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</si>
  <si>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</si>
  <si>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</si>
  <si>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</si>
  <si>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</si>
  <si>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</si>
  <si>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</si>
  <si>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</si>
  <si>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</si>
  <si>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</si>
  <si>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</si>
  <si>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</si>
  <si>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</si>
  <si>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</si>
  <si>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</si>
  <si>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</si>
  <si>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</si>
  <si>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</si>
  <si>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</si>
  <si>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</si>
  <si>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</si>
  <si>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</si>
  <si>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</si>
  <si>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</si>
  <si>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</si>
  <si>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</si>
  <si>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</si>
  <si>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</si>
  <si>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</si>
  <si>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</si>
  <si>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</si>
  <si>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(Спарк,ростелеком.комстар,видикон)</t>
  </si>
  <si>
    <t>июля</t>
  </si>
  <si>
    <t>за   июль  2019 г.</t>
  </si>
  <si>
    <t>ост.на 01.08</t>
  </si>
  <si>
    <t>Гор.газ(техобслуживание и ремонт)</t>
  </si>
  <si>
    <t>смена ламп (5шт) п-д4,2</t>
  </si>
  <si>
    <t>лампа</t>
  </si>
  <si>
    <t>5шт</t>
  </si>
  <si>
    <t>ремонт крыльца (п-д3)</t>
  </si>
  <si>
    <t>штукатурная смесь</t>
  </si>
  <si>
    <t>60кг</t>
  </si>
  <si>
    <t>цемент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</si>
</sst>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4" sqref="M44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0.50390625" style="0" customWidth="1"/>
    <col min="6" max="6" width="11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7</v>
      </c>
      <c r="K1" t="s">
        <v>67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36</v>
      </c>
      <c r="K3" s="56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132</v>
      </c>
      <c r="G4" s="8" t="s">
        <v>130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2.6</v>
      </c>
      <c r="M6" s="34">
        <f>L6*126.87*1.302</f>
        <v>429.48032400000005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L7*126.87*1.302</f>
        <v>0</v>
      </c>
    </row>
    <row r="8" spans="1:13" ht="12.75">
      <c r="A8" t="s">
        <v>90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34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3.72</v>
      </c>
      <c r="M13" s="34">
        <f t="shared" si="0"/>
        <v>614.4872328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34">
        <f t="shared" si="0"/>
        <v>2064.8092500000002</v>
      </c>
    </row>
    <row r="18" spans="1:13" ht="12.75">
      <c r="A18" t="s">
        <v>100</v>
      </c>
      <c r="J18" s="15" t="s">
        <v>56</v>
      </c>
      <c r="K18" s="26" t="s">
        <v>55</v>
      </c>
      <c r="L18" s="21">
        <v>2.25</v>
      </c>
      <c r="M18" s="34">
        <f t="shared" si="0"/>
        <v>371.665665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34">
        <f t="shared" si="0"/>
        <v>82.59237</v>
      </c>
    </row>
    <row r="20" spans="1:13" ht="12.75">
      <c r="A20" t="s">
        <v>126</v>
      </c>
      <c r="J20" s="20"/>
      <c r="K20" s="27" t="s">
        <v>58</v>
      </c>
      <c r="L20" s="28">
        <f>SUM(L6:L19)</f>
        <v>21.57</v>
      </c>
      <c r="M20" s="33">
        <f>SUM(M6:M19)</f>
        <v>3563.0348418000003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34">
        <f>0.05*7.1</f>
        <v>0.355</v>
      </c>
      <c r="M24" s="32">
        <f>L24*126.87*1.302*1.15</f>
        <v>67.43667010499999</v>
      </c>
    </row>
    <row r="25" spans="1:13" ht="12.75">
      <c r="A25" t="s">
        <v>106</v>
      </c>
      <c r="J25" s="20">
        <v>2</v>
      </c>
      <c r="K25" s="20" t="s">
        <v>139</v>
      </c>
      <c r="L25" s="34">
        <v>7.68</v>
      </c>
      <c r="M25" s="32">
        <f>L25*126.87*1.302*1.15</f>
        <v>1458.9116236799998</v>
      </c>
    </row>
    <row r="26" spans="1:13" ht="12.75">
      <c r="A26" t="s">
        <v>107</v>
      </c>
      <c r="J26" s="20">
        <v>3</v>
      </c>
      <c r="K26" s="20"/>
      <c r="L26" s="47"/>
      <c r="M26" s="32">
        <f>L26*126.87*1.302*1.15</f>
        <v>0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/>
      <c r="L27" s="34"/>
      <c r="M27" s="32">
        <f>L27*126.87*1.302*1.15</f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34"/>
      <c r="M28" s="32">
        <f aca="true" t="shared" si="1" ref="M28:M37">L28*126.87*1.302*1.15</f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6"/>
      <c r="L32" s="47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8.035</v>
      </c>
      <c r="M38" s="33">
        <f>SUM(M24:M37)</f>
        <v>1526.348293785</v>
      </c>
    </row>
    <row r="39" spans="1:11" ht="12.75">
      <c r="A39" s="2" t="s">
        <v>6</v>
      </c>
      <c r="F39" s="11">
        <v>55184.98</v>
      </c>
      <c r="K39" s="1" t="s">
        <v>62</v>
      </c>
    </row>
    <row r="40" spans="1:13" ht="12.75">
      <c r="A40" t="s">
        <v>7</v>
      </c>
      <c r="F40" s="5">
        <v>51249.48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0.9286853053131486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131</v>
      </c>
      <c r="F42" s="5">
        <f>250+400+250+105</f>
        <v>1005</v>
      </c>
      <c r="J42" s="20">
        <v>1</v>
      </c>
      <c r="K42" s="20" t="s">
        <v>137</v>
      </c>
      <c r="L42" s="25" t="s">
        <v>138</v>
      </c>
      <c r="M42" s="34">
        <f>5*11.6</f>
        <v>58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52254.48</v>
      </c>
      <c r="J43" s="20">
        <v>2</v>
      </c>
      <c r="K43" s="20" t="s">
        <v>140</v>
      </c>
      <c r="L43" s="25" t="s">
        <v>141</v>
      </c>
      <c r="M43" s="25">
        <f>60*16.6</f>
        <v>996.0000000000001</v>
      </c>
    </row>
    <row r="44" spans="10:13" ht="12.75">
      <c r="J44" s="20">
        <v>3</v>
      </c>
      <c r="K44" s="20" t="s">
        <v>142</v>
      </c>
      <c r="L44" s="25" t="s">
        <v>141</v>
      </c>
      <c r="M44" s="34">
        <f>60*6.58</f>
        <v>394.8</v>
      </c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(5085+765)*1.302</f>
        <v>7616.7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1153*1.202</f>
        <v>1385.906</v>
      </c>
      <c r="J49" s="20">
        <v>8</v>
      </c>
      <c r="K49" s="20"/>
      <c r="L49" s="25"/>
      <c r="M49" s="25"/>
    </row>
    <row r="50" spans="1:13" ht="12.75">
      <c r="A50" s="6" t="s">
        <v>82</v>
      </c>
      <c r="E50" s="5"/>
      <c r="F50" s="11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9002.606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2.22</v>
      </c>
      <c r="E53" t="s">
        <v>14</v>
      </c>
      <c r="F53" s="11">
        <f>E32*D53</f>
        <v>7693.6320000000005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1287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7693.6320000000005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1">
        <v>241830</v>
      </c>
      <c r="D57">
        <v>229360</v>
      </c>
      <c r="E57">
        <v>3465.6</v>
      </c>
      <c r="F57" s="35">
        <f>C57/D57*E57</f>
        <v>3654.0200906871296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3563.0348418000003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1526.348293785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1448.8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0.32</v>
      </c>
      <c r="E64" t="s">
        <v>14</v>
      </c>
      <c r="F64" s="11">
        <f>B64*D64</f>
        <v>1108.992</v>
      </c>
      <c r="J64" s="20">
        <v>23</v>
      </c>
      <c r="K64" s="20"/>
      <c r="L64" s="25"/>
      <c r="M64" s="25"/>
    </row>
    <row r="65" spans="1:13" ht="12.75">
      <c r="A65" s="60" t="s">
        <v>135</v>
      </c>
      <c r="B65" s="60"/>
      <c r="C65" s="60"/>
      <c r="D65" s="61"/>
      <c r="E65" s="60"/>
      <c r="F65" s="61">
        <v>17710</v>
      </c>
      <c r="J65" s="20">
        <v>24</v>
      </c>
      <c r="K65" s="20"/>
      <c r="L65" s="25"/>
      <c r="M65" s="25"/>
    </row>
    <row r="66" spans="1:13" ht="12.75">
      <c r="A66" s="51" t="s">
        <v>83</v>
      </c>
      <c r="B66" s="51"/>
      <c r="C66" s="51"/>
      <c r="D66" s="52">
        <v>0</v>
      </c>
      <c r="E66" s="51"/>
      <c r="F66" s="52">
        <f>D66*E32</f>
        <v>0</v>
      </c>
      <c r="J66" s="20"/>
      <c r="K66" s="20"/>
      <c r="L66" s="30" t="s">
        <v>65</v>
      </c>
      <c r="M66" s="33">
        <f>SUM(M42:M65)</f>
        <v>1448.8</v>
      </c>
    </row>
    <row r="67" spans="1:6" ht="12.75">
      <c r="A67" s="4" t="s">
        <v>25</v>
      </c>
      <c r="B67" s="10"/>
      <c r="C67" s="10"/>
      <c r="F67" s="31">
        <f>SUM(F57:F66)</f>
        <v>29011.19522627213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0.19</v>
      </c>
      <c r="E69" t="s">
        <v>14</v>
      </c>
      <c r="F69" s="11">
        <f>B69*D69</f>
        <v>658.4639999999999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1.08</v>
      </c>
      <c r="E72" t="s">
        <v>14</v>
      </c>
      <c r="F72" s="11">
        <f>B72*D72</f>
        <v>3742.848</v>
      </c>
    </row>
    <row r="73" spans="1:6" ht="12.75">
      <c r="A73" s="4" t="s">
        <v>29</v>
      </c>
      <c r="F73" s="31">
        <f>F69+F72</f>
        <v>4401.312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2.8</v>
      </c>
      <c r="E76" t="s">
        <v>14</v>
      </c>
      <c r="F76" s="11">
        <f>B76*D76</f>
        <v>9703.679999999998</v>
      </c>
    </row>
    <row r="77" spans="1:6" ht="12.75">
      <c r="A77" s="4" t="s">
        <v>32</v>
      </c>
      <c r="F77" s="31">
        <f>SUM(F76)</f>
        <v>9703.679999999998</v>
      </c>
    </row>
    <row r="78" spans="1:6" ht="12.75">
      <c r="A78" s="49" t="s">
        <v>77</v>
      </c>
      <c r="B78" s="45"/>
      <c r="C78" s="45"/>
      <c r="D78" s="48">
        <v>0</v>
      </c>
      <c r="E78" s="45"/>
      <c r="F78" s="50">
        <f>D78*E32</f>
        <v>0</v>
      </c>
    </row>
    <row r="79" spans="1:6" ht="12.75">
      <c r="A79" s="1" t="s">
        <v>33</v>
      </c>
      <c r="B79" s="1"/>
      <c r="F79" s="44">
        <f>F51+F55+F67+F73+F77+F78</f>
        <v>59812.42522627213</v>
      </c>
    </row>
    <row r="80" spans="1:6" ht="12.75">
      <c r="A80" s="1" t="s">
        <v>75</v>
      </c>
      <c r="B80" s="37"/>
      <c r="C80" s="37">
        <v>0.058</v>
      </c>
      <c r="D80" s="1"/>
      <c r="E80" s="1"/>
      <c r="F80" s="31">
        <f>F79*5.8%</f>
        <v>3469.1206631237833</v>
      </c>
    </row>
    <row r="81" spans="1:6" ht="12.75">
      <c r="A81" s="1"/>
      <c r="B81" s="37" t="s">
        <v>127</v>
      </c>
      <c r="C81" s="37"/>
      <c r="D81" s="1"/>
      <c r="E81" s="57"/>
      <c r="F81" s="58">
        <v>2875</v>
      </c>
    </row>
    <row r="82" spans="1:6" ht="12.75">
      <c r="A82" s="1"/>
      <c r="B82" s="37" t="s">
        <v>128</v>
      </c>
      <c r="C82" s="37"/>
      <c r="D82" s="1"/>
      <c r="E82" s="57"/>
      <c r="F82" s="58">
        <v>407.1</v>
      </c>
    </row>
    <row r="83" spans="1:6" ht="12.75">
      <c r="A83" s="1"/>
      <c r="B83" s="37" t="s">
        <v>129</v>
      </c>
      <c r="C83" s="37"/>
      <c r="D83" s="1"/>
      <c r="E83" s="57"/>
      <c r="F83" s="58">
        <v>2126.06</v>
      </c>
    </row>
    <row r="84" spans="1:9" ht="13.5">
      <c r="A84" s="12" t="s">
        <v>35</v>
      </c>
      <c r="B84" s="12"/>
      <c r="C84" s="12"/>
      <c r="D84" s="12"/>
      <c r="E84" s="12"/>
      <c r="F84" s="36">
        <f>F79+F80+F81+F82+F83</f>
        <v>68689.7058893959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59" t="s">
        <v>134</v>
      </c>
    </row>
    <row r="86" spans="1:6" ht="12.75">
      <c r="A86" s="13"/>
      <c r="B86" s="40">
        <v>43647</v>
      </c>
      <c r="C86" s="41">
        <v>-475604</v>
      </c>
      <c r="D86" s="42">
        <f>F43</f>
        <v>52254.48</v>
      </c>
      <c r="E86" s="42">
        <f>F84</f>
        <v>68689.7058893959</v>
      </c>
      <c r="F86" s="43">
        <f>C86+D86-E86</f>
        <v>-492039.2258893959</v>
      </c>
    </row>
    <row r="88" spans="1:6" ht="13.5" thickBot="1">
      <c r="A88" t="s">
        <v>111</v>
      </c>
      <c r="C88" s="54">
        <v>43647</v>
      </c>
      <c r="D88" s="8" t="s">
        <v>112</v>
      </c>
      <c r="E88" s="54">
        <v>43677</v>
      </c>
      <c r="F88" t="s">
        <v>113</v>
      </c>
    </row>
    <row r="89" spans="1:7" ht="13.5" thickBot="1">
      <c r="A89" t="s">
        <v>114</v>
      </c>
      <c r="F89" s="55">
        <f>E86</f>
        <v>68689.7058893959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2017-08-21T12:53:59Z</cp:lastPrinted>
  <dcterms:created xsi:type="dcterms:W3CDTF">2008-08-18T07:30:19Z</dcterms:created>
  <dcterms:modified xsi:type="dcterms:W3CDTF">2019-09-27T07:48:25Z</dcterms:modified>
  <cp:category/>
  <cp:version/>
  <cp:contentType/>
  <cp:contentStatus/>
</cp:coreProperties>
</file>