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<sst xmlns="http://schemas.openxmlformats.org/spreadsheetml/2006/main" count="186" uniqueCount="156">
  <si>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</si>
  <si>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</si>
  <si>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</si>
  <si>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</si>
  <si>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</si>
  <si>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</si>
  <si>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</si>
  <si>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</si>
  <si>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</si>
  <si>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</si>
  <si>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</si>
  <si>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</si>
  <si>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</si>
  <si>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</si>
  <si>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</si>
  <si>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</si>
  <si>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</si>
  <si>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</si>
  <si>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</si>
  <si>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</si>
  <si>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</si>
  <si>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</si>
  <si>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</si>
  <si>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</si>
  <si>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</si>
  <si>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</si>
  <si>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</si>
  <si>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</si>
  <si>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</si>
  <si>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</si>
  <si>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</si>
  <si>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</si>
  <si>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</si>
  <si>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</si>
  <si>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</si>
  <si>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</si>
  <si>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</si>
  <si>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</si>
  <si>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</si>
  <si>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</si>
  <si>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</si>
  <si>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</si>
  <si>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</si>
  <si>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</si>
  <si>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</si>
  <si>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</si>
  <si>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</si>
  <si>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</si>
  <si>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</si>
  <si>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</si>
  <si>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</si>
  <si>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</si>
  <si>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</si>
  <si>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</si>
  <si>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</si>
  <si>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</si>
  <si>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</si>
  <si>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</si>
  <si>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</si>
  <si>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</si>
  <si>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</si>
  <si>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</si>
  <si>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</si>
  <si>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</si>
  <si>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</si>
  <si>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</si>
  <si>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</si>
  <si>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</si>
  <si>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</si>
  <si>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</si>
  <si>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</si>
  <si>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</si>
  <si>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</si>
  <si>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</si>
  <si>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</si>
  <si>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</si>
  <si>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</si>
  <si>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</si>
  <si>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</si>
  <si>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</si>
  <si>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</si>
  <si>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</si>
  <si>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</si>
  <si>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</si>
  <si>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</si>
  <si>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</si>
  <si>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</si>
  <si>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</si>
  <si>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</si>
  <si>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</si>
  <si>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</si>
  <si>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</si>
  <si>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</si>
  <si>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</si>
  <si>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</si>
  <si>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</si>
  <si>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</si>
  <si>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</si>
  <si>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</si>
  <si>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</si>
  <si>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</si>
  <si>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</si>
  <si>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</si>
  <si>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</si>
  <si>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</si>
  <si>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</si>
  <si>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</si>
  <si>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</si>
  <si>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</si>
  <si>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</si>
  <si>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</si>
  <si>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</si>
  <si>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</si>
  <si>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</si>
  <si>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</si>
  <si>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</si>
  <si>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</si>
  <si>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</si>
  <si>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</si>
  <si>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</si>
  <si>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</si>
  <si>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</si>
  <si>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</si>
  <si>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</si>
  <si>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</si>
  <si>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</si>
  <si>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</si>
  <si>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</si>
  <si>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</si>
  <si>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</si>
  <si>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</si>
  <si>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</si>
  <si>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</si>
  <si>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</si>
  <si>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</si>
  <si>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прочистка канализации</t>
  </si>
  <si>
    <t xml:space="preserve">смена вентиля д 20 (2шт) </t>
  </si>
  <si>
    <t>смена труб д 25 (1мп)</t>
  </si>
  <si>
    <t>вентиль д 20</t>
  </si>
  <si>
    <t>1шт</t>
  </si>
  <si>
    <t>2шт</t>
  </si>
  <si>
    <t>гебо 20</t>
  </si>
  <si>
    <t>муфта 20</t>
  </si>
  <si>
    <t>уголок 20</t>
  </si>
  <si>
    <t>труба 25</t>
  </si>
  <si>
    <t>1мп</t>
  </si>
  <si>
    <t>смена труб д 32 (1мп)</t>
  </si>
  <si>
    <t xml:space="preserve">смена вентиля д 32 (1шт) </t>
  </si>
  <si>
    <t>труба д 32</t>
  </si>
  <si>
    <t>муфта 32 раз.</t>
  </si>
  <si>
    <t>муфта 32 нер.</t>
  </si>
  <si>
    <t>муфта паечн.</t>
  </si>
  <si>
    <t>гебо 32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</si>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</sst>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</v>
      </c>
      <c r="K1" t="s">
        <v>67</v>
      </c>
    </row>
    <row r="2" spans="1:11" ht="12.75">
      <c r="A2" t="s">
        <v>85</v>
      </c>
      <c r="K2" s="5" t="s">
        <v>132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15</v>
      </c>
      <c r="M17" s="44">
        <f t="shared" si="0"/>
        <v>2477.7711000000004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v>4.83</v>
      </c>
      <c r="M24" s="32">
        <f>L24*126.87*1.302*1.15</f>
        <v>917.51863833</v>
      </c>
    </row>
    <row r="25" spans="1:13" ht="12.75">
      <c r="A25" t="s">
        <v>106</v>
      </c>
      <c r="J25" s="20">
        <v>2</v>
      </c>
      <c r="K25" s="20" t="s">
        <v>136</v>
      </c>
      <c r="L25" s="44">
        <v>1.62</v>
      </c>
      <c r="M25" s="32">
        <f aca="true" t="shared" si="1" ref="M25:M37">L25*126.87*1.302*1.15</f>
        <v>307.73917062000004</v>
      </c>
    </row>
    <row r="26" spans="1:13" ht="12.75">
      <c r="A26" t="s">
        <v>107</v>
      </c>
      <c r="J26" s="20">
        <v>3</v>
      </c>
      <c r="K26" s="20" t="s">
        <v>137</v>
      </c>
      <c r="L26" s="44">
        <v>1.84</v>
      </c>
      <c r="M26" s="32">
        <f t="shared" si="1"/>
        <v>349.53090984000005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146</v>
      </c>
      <c r="L27" s="44">
        <v>1.56</v>
      </c>
      <c r="M27" s="32">
        <f t="shared" si="1"/>
        <v>296.34142356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25">
        <v>1.03</v>
      </c>
      <c r="M28" s="32">
        <f t="shared" si="1"/>
        <v>195.66132453000003</v>
      </c>
    </row>
    <row r="29" spans="10:13" ht="12.75">
      <c r="J29" s="20">
        <v>6</v>
      </c>
      <c r="K29" s="20" t="s">
        <v>153</v>
      </c>
      <c r="L29" s="25">
        <f>0.09*7.1</f>
        <v>0.6389999999999999</v>
      </c>
      <c r="M29" s="32">
        <f t="shared" si="1"/>
        <v>121.38600618899999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11.519</v>
      </c>
      <c r="M38" s="33">
        <f>SUM(M24:M37)</f>
        <v>2188.1774730690004</v>
      </c>
    </row>
    <row r="39" spans="1:11" ht="12.75">
      <c r="A39" s="2" t="s">
        <v>6</v>
      </c>
      <c r="F39" s="11">
        <f>48472.13-5287.14</f>
        <v>43184.99</v>
      </c>
      <c r="K39" s="1" t="s">
        <v>62</v>
      </c>
    </row>
    <row r="40" spans="1:13" ht="12.75">
      <c r="A40" t="s">
        <v>7</v>
      </c>
      <c r="F40" s="5">
        <v>32727.12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0.7578355349856513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134</v>
      </c>
      <c r="F42" s="11">
        <f>250+400+250+(40.9*15.52)+105</f>
        <v>1639.768</v>
      </c>
      <c r="J42" s="20">
        <v>1</v>
      </c>
      <c r="K42" s="20" t="s">
        <v>138</v>
      </c>
      <c r="L42" s="25" t="s">
        <v>139</v>
      </c>
      <c r="M42" s="44">
        <f>1*375.39</f>
        <v>375.39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34366.888</v>
      </c>
      <c r="J43" s="20">
        <v>2</v>
      </c>
      <c r="K43" s="20" t="s">
        <v>141</v>
      </c>
      <c r="L43" s="25" t="s">
        <v>139</v>
      </c>
      <c r="M43" s="25">
        <v>567</v>
      </c>
    </row>
    <row r="44" spans="10:13" ht="12.75">
      <c r="J44" s="20">
        <v>3</v>
      </c>
      <c r="K44" s="20" t="s">
        <v>142</v>
      </c>
      <c r="L44" s="25" t="s">
        <v>140</v>
      </c>
      <c r="M44" s="25">
        <f>2*26</f>
        <v>52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139</v>
      </c>
      <c r="M45" s="25">
        <v>17.01</v>
      </c>
    </row>
    <row r="46" spans="10:13" ht="12.75">
      <c r="J46" s="20">
        <v>5</v>
      </c>
      <c r="K46" s="20" t="s">
        <v>144</v>
      </c>
      <c r="L46" s="25" t="s">
        <v>145</v>
      </c>
      <c r="M46" s="25">
        <v>91.5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148</v>
      </c>
      <c r="L47" s="25" t="s">
        <v>145</v>
      </c>
      <c r="M47" s="25">
        <v>149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 t="s">
        <v>149</v>
      </c>
      <c r="L48" s="25" t="s">
        <v>139</v>
      </c>
      <c r="M48" s="25">
        <v>155</v>
      </c>
    </row>
    <row r="49" spans="1:13" ht="12.75">
      <c r="A49" s="6" t="s">
        <v>15</v>
      </c>
      <c r="F49" s="11">
        <f>(2200)*1.202</f>
        <v>2644.4</v>
      </c>
      <c r="J49" s="20">
        <v>8</v>
      </c>
      <c r="K49" s="20" t="s">
        <v>150</v>
      </c>
      <c r="L49" s="25" t="s">
        <v>139</v>
      </c>
      <c r="M49" s="25">
        <v>78</v>
      </c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 t="s">
        <v>151</v>
      </c>
      <c r="L50" s="25" t="s">
        <v>139</v>
      </c>
      <c r="M50" s="25">
        <v>9</v>
      </c>
    </row>
    <row r="51" spans="1:13" ht="12.75">
      <c r="A51" s="4" t="s">
        <v>34</v>
      </c>
      <c r="F51" s="31">
        <f>F48+F49+F50</f>
        <v>10261.1</v>
      </c>
      <c r="J51" s="20">
        <v>10</v>
      </c>
      <c r="K51" s="20" t="s">
        <v>152</v>
      </c>
      <c r="L51" s="25" t="s">
        <v>139</v>
      </c>
      <c r="M51" s="25">
        <v>922</v>
      </c>
    </row>
    <row r="52" spans="1:13" ht="12.75">
      <c r="A52" s="4" t="s">
        <v>16</v>
      </c>
      <c r="J52" s="20">
        <v>11</v>
      </c>
      <c r="K52" s="20" t="s">
        <v>154</v>
      </c>
      <c r="L52" s="25" t="s">
        <v>155</v>
      </c>
      <c r="M52" s="25">
        <f>9*13.86</f>
        <v>124.74</v>
      </c>
    </row>
    <row r="53" spans="1:13" ht="12.75">
      <c r="A53" t="s">
        <v>74</v>
      </c>
      <c r="D53" s="5">
        <v>2.03</v>
      </c>
      <c r="E53" t="s">
        <v>14</v>
      </c>
      <c r="F53" s="11">
        <f>E32*D53</f>
        <v>5690.089999999999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5690.089999999999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9">
        <v>183454</v>
      </c>
      <c r="D57">
        <v>229360</v>
      </c>
      <c r="E57">
        <v>2803</v>
      </c>
      <c r="F57" s="34">
        <f>C57/D57*E57</f>
        <v>2241.9844872689223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2188.1774730690004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2540.64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0.1</v>
      </c>
      <c r="E64" t="s">
        <v>14</v>
      </c>
      <c r="F64" s="11">
        <f>B64*D64</f>
        <v>280.3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10034.464829337921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2540.64</v>
      </c>
    </row>
    <row r="68" spans="1:6" ht="12.75">
      <c r="A68" t="s">
        <v>27</v>
      </c>
      <c r="B68">
        <v>2803</v>
      </c>
      <c r="C68" t="s">
        <v>66</v>
      </c>
      <c r="D68" s="5">
        <v>0.18</v>
      </c>
      <c r="E68" t="s">
        <v>14</v>
      </c>
      <c r="F68" s="11">
        <f>B68*D68</f>
        <v>504.53999999999996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0.9</v>
      </c>
      <c r="E71" t="s">
        <v>14</v>
      </c>
      <c r="F71" s="11">
        <f>B71*D71</f>
        <v>2522.7000000000003</v>
      </c>
    </row>
    <row r="72" spans="1:6" ht="12.75">
      <c r="A72" s="4" t="s">
        <v>29</v>
      </c>
      <c r="F72" s="31">
        <f>F68+F71</f>
        <v>3027.2400000000002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1.84</v>
      </c>
      <c r="E75" t="s">
        <v>14</v>
      </c>
      <c r="F75" s="11">
        <f>B75*D75</f>
        <v>5157.52</v>
      </c>
    </row>
    <row r="76" spans="1:6" ht="12.75">
      <c r="A76" s="4" t="s">
        <v>32</v>
      </c>
      <c r="F76" s="8">
        <f>SUM(F75)</f>
        <v>5157.52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34170.414829337926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2052.6</v>
      </c>
    </row>
    <row r="81" spans="1:6" ht="12.75">
      <c r="A81" s="1"/>
      <c r="B81" s="35" t="s">
        <v>128</v>
      </c>
      <c r="C81" s="35"/>
      <c r="D81" s="1"/>
      <c r="E81" s="54"/>
      <c r="F81" s="55">
        <v>398.1</v>
      </c>
    </row>
    <row r="82" spans="1:6" ht="12.75">
      <c r="A82" s="1"/>
      <c r="B82" s="35" t="s">
        <v>129</v>
      </c>
      <c r="C82" s="35"/>
      <c r="D82" s="1"/>
      <c r="E82" s="54"/>
      <c r="F82" s="55">
        <v>2018.39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38639.50482933792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133</v>
      </c>
      <c r="I84" s="7"/>
    </row>
    <row r="85" spans="1:6" ht="12.75">
      <c r="A85" s="13"/>
      <c r="B85" s="38">
        <v>43466</v>
      </c>
      <c r="C85" s="39">
        <v>-985303</v>
      </c>
      <c r="D85" s="42">
        <f>F43</f>
        <v>34366.888</v>
      </c>
      <c r="E85" s="42">
        <f>F83</f>
        <v>38639.50482933792</v>
      </c>
      <c r="F85" s="43">
        <f>C85+D85-E85</f>
        <v>-989575.6168293379</v>
      </c>
    </row>
    <row r="87" spans="1:6" ht="13.5" thickBot="1">
      <c r="A87" t="s">
        <v>111</v>
      </c>
      <c r="C87" s="51">
        <v>43466</v>
      </c>
      <c r="D87" s="8" t="s">
        <v>112</v>
      </c>
      <c r="E87" s="51">
        <v>43496</v>
      </c>
      <c r="F87" t="s">
        <v>113</v>
      </c>
    </row>
    <row r="88" spans="1:7" ht="13.5" thickBot="1">
      <c r="A88" t="s">
        <v>114</v>
      </c>
      <c r="F88" s="52">
        <f>E85</f>
        <v>38639.50482933792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2019-04-10T12:49:24Z</dcterms:modified>
  <cp:category/>
  <cp:version/>
  <cp:contentType/>
  <cp:contentStatus/>
</cp:coreProperties>
</file>