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<sst xmlns="http://schemas.openxmlformats.org/spreadsheetml/2006/main" count="158" uniqueCount="135">
  <si>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</si>
  <si>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</si>
  <si>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</si>
  <si>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</si>
  <si>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</si>
  <si>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</si>
  <si>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</si>
  <si>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</si>
  <si>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</si>
  <si>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</si>
  <si>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</si>
  <si>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</si>
  <si>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</si>
  <si>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</si>
  <si>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</si>
  <si>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</si>
  <si>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</si>
  <si>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</si>
  <si>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</si>
  <si>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</si>
  <si>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</si>
  <si>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</si>
  <si>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</si>
  <si>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</si>
  <si>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</si>
  <si>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</si>
  <si>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</si>
  <si>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</si>
  <si>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</si>
  <si>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</si>
  <si>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</si>
  <si>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</si>
  <si>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</si>
  <si>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</si>
  <si>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</si>
  <si>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</si>
  <si>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</si>
  <si>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</si>
  <si>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</si>
  <si>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</si>
  <si>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</si>
  <si>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</si>
  <si>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</si>
  <si>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</si>
  <si>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</si>
  <si>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</si>
  <si>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</si>
  <si>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</si>
  <si>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</si>
  <si>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</si>
  <si>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</si>
  <si>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</si>
  <si>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</si>
  <si>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</si>
  <si>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</si>
  <si>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</si>
  <si>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</si>
  <si>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</si>
  <si>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</si>
  <si>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</si>
  <si>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</si>
  <si>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</si>
  <si>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</si>
  <si>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</si>
  <si>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</si>
  <si>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</si>
  <si>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</si>
  <si>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</si>
  <si>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</si>
  <si>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</si>
  <si>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</si>
  <si>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</si>
  <si>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</si>
  <si>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</si>
  <si>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</si>
  <si>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Рязаньгоргаз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</si>
  <si>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</si>
  <si>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</si>
  <si>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</si>
  <si>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</si>
  <si>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</si>
  <si>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</si>
  <si>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</si>
  <si>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</si>
  <si>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</si>
  <si>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</si>
  <si>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</si>
  <si>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</si>
  <si>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</si>
  <si>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</si>
  <si>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</si>
  <si>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</si>
  <si>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</si>
  <si>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</si>
  <si>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</si>
  <si>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</si>
  <si>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</si>
  <si>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</si>
  <si>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</si>
  <si>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</si>
  <si>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</si>
  <si>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</si>
  <si>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</si>
  <si>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</si>
  <si>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</si>
  <si>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</si>
  <si>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</si>
  <si>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</si>
  <si>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</si>
  <si>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</si>
  <si>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</si>
  <si>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</si>
  <si>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</si>
  <si>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</si>
  <si>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</si>
  <si>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</si>
  <si>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</si>
  <si>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</si>
  <si>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</si>
  <si>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</si>
  <si>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</si>
  <si>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</si>
  <si>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</si>
  <si>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</si>
  <si>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</si>
  <si>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</si>
  <si>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15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</si>
  <si>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</si>
  <si>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</si>
  <si>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</si>
  <si>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</si>
  <si>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</si>
  <si>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за   апрель  2019 г.</t>
  </si>
  <si>
    <t>мая</t>
  </si>
  <si>
    <t>ост.на 01.06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</si>
</sst>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2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32" borderId="0" xfId="0" applyNumberForma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52">
      <selection activeCell="D64" sqref="D64:D76"/>
    </sheetView>
  </sheetViews>
  <sheetFormatPr defaultColWidth="9.00390625" defaultRowHeight="12.75"/>
  <cols>
    <col min="1" max="1" width="15.50390625" style="0" customWidth="1"/>
    <col min="3" max="3" width="12.875" style="0" customWidth="1"/>
    <col min="4" max="4" width="11.125" style="0" customWidth="1"/>
    <col min="5" max="5" width="12.0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67</v>
      </c>
    </row>
    <row r="2" spans="3:11" ht="12.75">
      <c r="C2" s="1" t="s">
        <v>85</v>
      </c>
      <c r="D2" s="8">
        <v>5</v>
      </c>
      <c r="K2" s="5" t="s">
        <v>132</v>
      </c>
    </row>
    <row r="3" spans="1:13" ht="12.75">
      <c r="A3" t="s">
        <v>86</v>
      </c>
      <c r="J3" s="14" t="s">
        <v>36</v>
      </c>
      <c r="K3" s="56" t="s">
        <v>61</v>
      </c>
      <c r="L3" s="22" t="s">
        <v>39</v>
      </c>
      <c r="M3" s="22" t="s">
        <v>42</v>
      </c>
    </row>
    <row r="4" spans="1:13" ht="12.75">
      <c r="A4" t="s">
        <v>87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L6*126.87*1.302</f>
        <v>0</v>
      </c>
    </row>
    <row r="7" spans="2:13" ht="12.75">
      <c r="B7" t="s">
        <v>89</v>
      </c>
      <c r="C7" s="1" t="s">
        <v>90</v>
      </c>
      <c r="D7" s="8" t="s">
        <v>126</v>
      </c>
      <c r="J7" s="14">
        <v>2</v>
      </c>
      <c r="K7" s="14" t="s">
        <v>44</v>
      </c>
      <c r="L7" s="14"/>
      <c r="M7" s="47">
        <f aca="true" t="shared" si="0" ref="M7:M19">L7*126.87*1.302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49</v>
      </c>
      <c r="L11" s="23"/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80</v>
      </c>
      <c r="L13" s="23"/>
      <c r="M13" s="47">
        <f t="shared" si="0"/>
        <v>0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97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/>
      <c r="M16" s="47">
        <f t="shared" si="0"/>
        <v>0</v>
      </c>
    </row>
    <row r="17" spans="5:13" ht="12.75">
      <c r="E17" t="s">
        <v>99</v>
      </c>
      <c r="J17" s="15" t="s">
        <v>54</v>
      </c>
      <c r="K17" s="26" t="s">
        <v>82</v>
      </c>
      <c r="L17" s="21">
        <v>0</v>
      </c>
      <c r="M17" s="47">
        <f t="shared" si="0"/>
        <v>0</v>
      </c>
    </row>
    <row r="18" spans="5:13" ht="12.75">
      <c r="E18" t="s">
        <v>100</v>
      </c>
      <c r="J18" s="15" t="s">
        <v>56</v>
      </c>
      <c r="K18" s="26" t="s">
        <v>55</v>
      </c>
      <c r="L18" s="21"/>
      <c r="M18" s="47">
        <f t="shared" si="0"/>
        <v>0</v>
      </c>
    </row>
    <row r="19" spans="1:13" ht="12.75">
      <c r="A19" t="s">
        <v>101</v>
      </c>
      <c r="J19" s="16" t="s">
        <v>81</v>
      </c>
      <c r="K19" s="18" t="s">
        <v>57</v>
      </c>
      <c r="L19" s="23"/>
      <c r="M19" s="47">
        <f t="shared" si="0"/>
        <v>0</v>
      </c>
    </row>
    <row r="20" spans="1:13" ht="12.75">
      <c r="A20" t="s">
        <v>102</v>
      </c>
      <c r="J20" s="20"/>
      <c r="K20" s="27" t="s">
        <v>58</v>
      </c>
      <c r="L20" s="28">
        <f>SUM(L6:L19)</f>
        <v>0</v>
      </c>
      <c r="M20" s="33">
        <f>SUM(M6:M19)</f>
        <v>0</v>
      </c>
    </row>
    <row r="21" spans="1:11" ht="12.75">
      <c r="A21" t="s">
        <v>127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3">
        <v>1</v>
      </c>
      <c r="K24" s="41"/>
      <c r="L24" s="23"/>
      <c r="M24" s="32">
        <f>L24*126.87*1.302*1.15</f>
        <v>0</v>
      </c>
    </row>
    <row r="25" spans="1:13" ht="12.75">
      <c r="A25" t="s">
        <v>106</v>
      </c>
      <c r="J25" s="23">
        <v>2</v>
      </c>
      <c r="K25" s="41"/>
      <c r="L25" s="23"/>
      <c r="M25" s="32">
        <f>L25*126.87*1.302*1.15</f>
        <v>0</v>
      </c>
    </row>
    <row r="26" spans="1:13" ht="12.75">
      <c r="A26" t="s">
        <v>107</v>
      </c>
      <c r="J26" s="25">
        <v>3</v>
      </c>
      <c r="K26" s="20"/>
      <c r="L26" s="25"/>
      <c r="M26" s="32">
        <f>L26*126.87*1.302*1.15</f>
        <v>0</v>
      </c>
    </row>
    <row r="27" spans="1:13" ht="12.75">
      <c r="A27" s="52" t="s">
        <v>108</v>
      </c>
      <c r="B27" s="52"/>
      <c r="C27" s="52"/>
      <c r="D27" s="52"/>
      <c r="E27" s="52"/>
      <c r="F27" s="52"/>
      <c r="G27" s="52"/>
      <c r="J27" s="20"/>
      <c r="K27" s="29" t="s">
        <v>58</v>
      </c>
      <c r="L27" s="28">
        <v>0</v>
      </c>
      <c r="M27" s="33">
        <f>SUM(M24:M26)</f>
        <v>0</v>
      </c>
    </row>
    <row r="28" spans="1:11" ht="12.75">
      <c r="A28" t="s">
        <v>109</v>
      </c>
      <c r="B28" s="1"/>
      <c r="C28" s="1"/>
      <c r="D28" s="1"/>
      <c r="K28" s="1" t="s">
        <v>62</v>
      </c>
    </row>
    <row r="29" spans="1:13" ht="12.75">
      <c r="A29" t="s">
        <v>110</v>
      </c>
      <c r="B29" s="1"/>
      <c r="C29" s="8"/>
      <c r="D29" s="8"/>
      <c r="J29" s="22" t="s">
        <v>36</v>
      </c>
      <c r="K29" s="22"/>
      <c r="L29" s="22" t="s">
        <v>63</v>
      </c>
      <c r="M29" s="22" t="s">
        <v>42</v>
      </c>
    </row>
    <row r="30" spans="10:13" ht="12.75">
      <c r="J30" s="23" t="s">
        <v>37</v>
      </c>
      <c r="K30" s="23" t="s">
        <v>38</v>
      </c>
      <c r="L30" s="23"/>
      <c r="M30" s="23" t="s">
        <v>64</v>
      </c>
    </row>
    <row r="31" spans="2:13" ht="12.75">
      <c r="B31" t="s">
        <v>0</v>
      </c>
      <c r="J31" s="23">
        <v>1</v>
      </c>
      <c r="K31" s="41"/>
      <c r="L31" s="23"/>
      <c r="M31" s="23"/>
    </row>
    <row r="32" spans="10:13" ht="12.75">
      <c r="J32" s="23">
        <v>2</v>
      </c>
      <c r="K32" s="41"/>
      <c r="L32" s="23"/>
      <c r="M32" s="23"/>
    </row>
    <row r="33" spans="1:13" ht="12.75">
      <c r="A33" t="s">
        <v>1</v>
      </c>
      <c r="E33">
        <v>279.1</v>
      </c>
      <c r="F33" t="s">
        <v>66</v>
      </c>
      <c r="J33" s="23">
        <v>3</v>
      </c>
      <c r="K33" s="41"/>
      <c r="L33" s="23"/>
      <c r="M33" s="23"/>
    </row>
    <row r="34" spans="1:13" ht="12.75">
      <c r="A34" t="s">
        <v>2</v>
      </c>
      <c r="E34">
        <v>0</v>
      </c>
      <c r="F34" t="s">
        <v>66</v>
      </c>
      <c r="J34" s="25">
        <v>4</v>
      </c>
      <c r="K34" s="41"/>
      <c r="L34" s="25"/>
      <c r="M34" s="25"/>
    </row>
    <row r="35" spans="1:13" ht="12.75">
      <c r="A35" t="s">
        <v>3</v>
      </c>
      <c r="J35" s="20"/>
      <c r="K35" s="20"/>
      <c r="L35" s="30" t="s">
        <v>65</v>
      </c>
      <c r="M35" s="33">
        <f>SUM(M31:M34)</f>
        <v>0</v>
      </c>
    </row>
    <row r="36" spans="1:6" ht="12.75">
      <c r="A36" t="s">
        <v>4</v>
      </c>
      <c r="E36">
        <v>17</v>
      </c>
      <c r="F36" t="s">
        <v>66</v>
      </c>
    </row>
    <row r="38" spans="2:3" ht="12.75">
      <c r="B38" s="1" t="s">
        <v>5</v>
      </c>
      <c r="C38" s="1"/>
    </row>
    <row r="40" spans="1:6" ht="12.75">
      <c r="A40" s="2" t="s">
        <v>6</v>
      </c>
      <c r="F40" s="11">
        <v>4322.14</v>
      </c>
    </row>
    <row r="41" spans="1:6" ht="12.75">
      <c r="A41" t="s">
        <v>7</v>
      </c>
      <c r="F41" s="5">
        <v>4814.23</v>
      </c>
    </row>
    <row r="42" spans="2:6" ht="12.75">
      <c r="B42" t="s">
        <v>8</v>
      </c>
      <c r="F42" s="9">
        <f>F41/F40</f>
        <v>1.1138533226596083</v>
      </c>
    </row>
    <row r="43" spans="1:6" ht="12.75">
      <c r="A43" s="3" t="s">
        <v>9</v>
      </c>
      <c r="B43" s="3"/>
      <c r="C43" s="3"/>
      <c r="D43" s="3"/>
      <c r="E43" s="1"/>
      <c r="F43" s="8">
        <f>F41</f>
        <v>4814.23</v>
      </c>
    </row>
    <row r="45" spans="2:3" ht="12.75">
      <c r="B45" s="1" t="s">
        <v>10</v>
      </c>
      <c r="C45" s="1"/>
    </row>
    <row r="47" spans="1:6" ht="12.75">
      <c r="A47" s="4" t="s">
        <v>11</v>
      </c>
      <c r="B47" s="4"/>
      <c r="C47" s="4"/>
      <c r="D47" s="4"/>
      <c r="E47" s="4"/>
      <c r="F47" s="4"/>
    </row>
    <row r="48" spans="1:6" ht="12.75">
      <c r="A48" t="s">
        <v>12</v>
      </c>
      <c r="F48" s="11">
        <f>E33*2.98</f>
        <v>831.7180000000001</v>
      </c>
    </row>
    <row r="49" ht="12.75">
      <c r="A49" s="6" t="s">
        <v>15</v>
      </c>
    </row>
    <row r="50" spans="1:6" ht="12.75">
      <c r="A50" s="6" t="s">
        <v>83</v>
      </c>
      <c r="E50" s="5"/>
      <c r="F50" s="11">
        <f>E50*E33</f>
        <v>0</v>
      </c>
    </row>
    <row r="51" spans="1:6" ht="12.75">
      <c r="A51" s="4" t="s">
        <v>34</v>
      </c>
      <c r="F51" s="31">
        <f>F48+F49+F50</f>
        <v>831.7180000000001</v>
      </c>
    </row>
    <row r="52" ht="12.75">
      <c r="A52" s="4" t="s">
        <v>16</v>
      </c>
    </row>
    <row r="53" spans="1:6" ht="12.75">
      <c r="A53" t="s">
        <v>74</v>
      </c>
      <c r="D53" s="5">
        <v>2.22</v>
      </c>
      <c r="E53" t="s">
        <v>14</v>
      </c>
      <c r="F53" s="11">
        <f>E33*D53</f>
        <v>619.6020000000001</v>
      </c>
    </row>
    <row r="54" spans="1:6" ht="12.75">
      <c r="A54" t="s">
        <v>79</v>
      </c>
      <c r="B54">
        <v>0</v>
      </c>
      <c r="C54" t="s">
        <v>13</v>
      </c>
      <c r="D54" s="5">
        <v>0</v>
      </c>
      <c r="E54" t="s">
        <v>14</v>
      </c>
      <c r="F54" s="5">
        <f>B54*D54</f>
        <v>0</v>
      </c>
    </row>
    <row r="55" spans="1:6" ht="12.75">
      <c r="A55" s="4" t="s">
        <v>17</v>
      </c>
      <c r="B55" s="10"/>
      <c r="C55" s="10"/>
      <c r="F55" s="31">
        <f>SUM(F53:F54)</f>
        <v>619.6020000000001</v>
      </c>
    </row>
    <row r="56" spans="1:2" ht="12.75">
      <c r="A56" s="4" t="s">
        <v>18</v>
      </c>
      <c r="B56" s="4"/>
    </row>
    <row r="57" spans="1:6" ht="12.75">
      <c r="A57" t="s">
        <v>19</v>
      </c>
      <c r="C57" s="51">
        <v>239353</v>
      </c>
      <c r="D57">
        <v>229360</v>
      </c>
      <c r="E57">
        <v>279.1</v>
      </c>
      <c r="F57" s="34">
        <f>C57/D57*E57</f>
        <v>291.26012513079877</v>
      </c>
    </row>
    <row r="58" spans="1:6" ht="12.75">
      <c r="A58" t="s">
        <v>20</v>
      </c>
      <c r="F58" s="34">
        <f>M20</f>
        <v>0</v>
      </c>
    </row>
    <row r="59" spans="1:6" ht="12.75">
      <c r="A59" t="s">
        <v>21</v>
      </c>
      <c r="F59" s="11">
        <f>M27</f>
        <v>0</v>
      </c>
    </row>
    <row r="60" spans="1:6" ht="12.75">
      <c r="A60" t="s">
        <v>72</v>
      </c>
      <c r="F60" s="5">
        <v>0</v>
      </c>
    </row>
    <row r="61" spans="1:6" ht="12.75">
      <c r="A61" t="s">
        <v>22</v>
      </c>
      <c r="F61" s="11">
        <f>M35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279.1</v>
      </c>
      <c r="C64" t="s">
        <v>13</v>
      </c>
      <c r="D64" s="11">
        <v>0.26</v>
      </c>
      <c r="E64" t="s">
        <v>14</v>
      </c>
      <c r="F64" s="11">
        <f>B64*D64</f>
        <v>72.566</v>
      </c>
    </row>
    <row r="65" spans="1:6" ht="12.75">
      <c r="A65" s="51" t="s">
        <v>75</v>
      </c>
      <c r="B65" s="51"/>
      <c r="C65" s="51"/>
      <c r="D65" s="55"/>
      <c r="E65" s="51"/>
      <c r="F65" s="55">
        <v>0</v>
      </c>
    </row>
    <row r="66" spans="1:6" ht="12.75">
      <c r="A66" s="45" t="s">
        <v>84</v>
      </c>
      <c r="B66" s="45"/>
      <c r="C66" s="45"/>
      <c r="D66" s="46">
        <v>0</v>
      </c>
      <c r="E66" s="45"/>
      <c r="F66" s="46">
        <f>D66*E33</f>
        <v>0</v>
      </c>
    </row>
    <row r="67" spans="1:6" ht="12.75">
      <c r="A67" s="4" t="s">
        <v>25</v>
      </c>
      <c r="B67" s="10"/>
      <c r="C67" s="10"/>
      <c r="F67" s="31">
        <f>SUM(F57:F66)</f>
        <v>363.8261251307988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279.1</v>
      </c>
      <c r="C69" t="s">
        <v>66</v>
      </c>
      <c r="D69" s="5">
        <v>0.19</v>
      </c>
      <c r="E69" t="s">
        <v>14</v>
      </c>
      <c r="F69" s="11">
        <f>B69*D69</f>
        <v>53.029</v>
      </c>
    </row>
    <row r="70" spans="1:6" ht="12.75">
      <c r="A70" t="s">
        <v>28</v>
      </c>
      <c r="F70" s="5"/>
    </row>
    <row r="71" spans="1:6" ht="12.75">
      <c r="A71" s="7" t="s">
        <v>73</v>
      </c>
      <c r="F71" s="5"/>
    </row>
    <row r="72" spans="2:6" ht="12.75">
      <c r="B72">
        <v>279.1</v>
      </c>
      <c r="C72" t="s">
        <v>13</v>
      </c>
      <c r="D72" s="11">
        <v>1.13</v>
      </c>
      <c r="E72" t="s">
        <v>14</v>
      </c>
      <c r="F72" s="11">
        <f>B72*D72</f>
        <v>315.383</v>
      </c>
    </row>
    <row r="73" spans="1:6" ht="12.75">
      <c r="A73" s="4" t="s">
        <v>29</v>
      </c>
      <c r="F73" s="31">
        <f>F69+F72</f>
        <v>368.412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279.1</v>
      </c>
      <c r="C76" t="s">
        <v>13</v>
      </c>
      <c r="D76" s="11">
        <v>2.45</v>
      </c>
      <c r="E76" t="s">
        <v>14</v>
      </c>
      <c r="F76" s="11">
        <f>B76*D76</f>
        <v>683.7950000000001</v>
      </c>
    </row>
    <row r="77" spans="1:6" ht="12.75">
      <c r="A77" s="4" t="s">
        <v>32</v>
      </c>
      <c r="F77" s="31">
        <f>SUM(F76)</f>
        <v>683.7950000000001</v>
      </c>
    </row>
    <row r="78" spans="1:6" ht="12.75">
      <c r="A78" s="48" t="s">
        <v>78</v>
      </c>
      <c r="B78" s="45"/>
      <c r="C78" s="45"/>
      <c r="D78" s="49">
        <v>0</v>
      </c>
      <c r="E78" s="45"/>
      <c r="F78" s="50">
        <f>D78*E33</f>
        <v>0</v>
      </c>
    </row>
    <row r="79" spans="1:6" ht="12.75">
      <c r="A79" s="1" t="s">
        <v>33</v>
      </c>
      <c r="B79" s="1"/>
      <c r="F79" s="31">
        <f>F51+F55+F67+F73+F77+F78</f>
        <v>2867.353125130799</v>
      </c>
    </row>
    <row r="80" spans="1:6" ht="12.75">
      <c r="A80" s="1" t="s">
        <v>76</v>
      </c>
      <c r="B80" s="35"/>
      <c r="C80" s="35">
        <v>0.028</v>
      </c>
      <c r="D80" s="1"/>
      <c r="E80" s="1"/>
      <c r="F80" s="31">
        <f>F79*5.8%</f>
        <v>166.30648125758634</v>
      </c>
    </row>
    <row r="81" spans="1:6" ht="12.75">
      <c r="A81" s="1"/>
      <c r="B81" s="35" t="s">
        <v>128</v>
      </c>
      <c r="C81" s="35"/>
      <c r="D81" s="1"/>
      <c r="E81" s="57"/>
      <c r="F81" s="58">
        <v>93.45</v>
      </c>
    </row>
    <row r="82" spans="1:6" ht="12.75">
      <c r="A82" s="1"/>
      <c r="B82" s="35" t="s">
        <v>129</v>
      </c>
      <c r="C82" s="35"/>
      <c r="D82" s="1"/>
      <c r="E82" s="57"/>
      <c r="F82" s="58">
        <v>100.48</v>
      </c>
    </row>
    <row r="83" spans="1:6" ht="12.75">
      <c r="A83" s="1"/>
      <c r="B83" s="35" t="s">
        <v>130</v>
      </c>
      <c r="C83" s="35"/>
      <c r="D83" s="1"/>
      <c r="E83" s="57"/>
      <c r="F83" s="58">
        <v>16.75</v>
      </c>
    </row>
    <row r="84" spans="1:9" ht="13.5">
      <c r="A84" s="12" t="s">
        <v>35</v>
      </c>
      <c r="B84" s="12"/>
      <c r="C84" s="3"/>
      <c r="D84" s="12"/>
      <c r="E84" s="12"/>
      <c r="F84" s="42">
        <f>F79+F80+F81+F82+F83</f>
        <v>3244.339606388385</v>
      </c>
      <c r="I84" s="7"/>
    </row>
    <row r="85" spans="2:6" ht="12.75">
      <c r="B85" s="36" t="s">
        <v>68</v>
      </c>
      <c r="C85" s="37" t="s">
        <v>69</v>
      </c>
      <c r="D85" s="22" t="s">
        <v>70</v>
      </c>
      <c r="E85" s="22" t="s">
        <v>71</v>
      </c>
      <c r="F85" s="40" t="s">
        <v>134</v>
      </c>
    </row>
    <row r="86" spans="1:6" ht="12.75">
      <c r="A86" s="13"/>
      <c r="B86" s="38">
        <v>43586</v>
      </c>
      <c r="C86" s="39">
        <v>8156</v>
      </c>
      <c r="D86" s="43">
        <f>F43</f>
        <v>4814.23</v>
      </c>
      <c r="E86" s="43">
        <f>F84</f>
        <v>3244.339606388385</v>
      </c>
      <c r="F86" s="44">
        <f>C86+D86-E86</f>
        <v>9725.890393611615</v>
      </c>
    </row>
    <row r="88" spans="1:6" ht="13.5" thickBot="1">
      <c r="A88" t="s">
        <v>111</v>
      </c>
      <c r="C88" s="53">
        <v>43586</v>
      </c>
      <c r="D88" s="8" t="s">
        <v>112</v>
      </c>
      <c r="E88" s="53">
        <v>43616</v>
      </c>
      <c r="F88" t="s">
        <v>113</v>
      </c>
    </row>
    <row r="89" spans="1:7" ht="13.5" thickBot="1">
      <c r="A89" t="s">
        <v>114</v>
      </c>
      <c r="F89" s="54">
        <f>E86</f>
        <v>3244.339606388385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6" ht="12.75">
      <c r="A106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2017-08-21T12:49:46Z</cp:lastPrinted>
  <dcterms:created xsi:type="dcterms:W3CDTF">2008-08-18T07:30:19Z</dcterms:created>
  <dcterms:modified xsi:type="dcterms:W3CDTF">2019-08-01T11:46:57Z</dcterms:modified>
  <cp:category/>
  <cp:version/>
  <cp:contentType/>
  <cp:contentStatus/>
</cp:coreProperties>
</file>