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<sst xmlns="http://schemas.openxmlformats.org/spreadsheetml/2006/main" count="165" uniqueCount="142">
  <si>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</si>
  <si>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</si>
  <si>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</si>
  <si>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</si>
  <si>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</si>
  <si>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</si>
  <si>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</si>
  <si>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</si>
  <si>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</si>
  <si>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</si>
  <si>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</si>
  <si>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</si>
  <si>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</si>
  <si>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</si>
  <si>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</si>
  <si>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</si>
  <si>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</si>
  <si>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</si>
  <si>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</si>
  <si>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</si>
  <si>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</si>
  <si>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</si>
  <si>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</si>
  <si>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</si>
  <si>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</si>
  <si>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</si>
  <si>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</si>
  <si>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</si>
  <si>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</si>
  <si>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</si>
  <si>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</si>
  <si>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</si>
  <si>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</si>
  <si>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</si>
  <si>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</si>
  <si>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</si>
  <si>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</si>
  <si>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</si>
  <si>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</si>
  <si>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</si>
  <si>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</si>
  <si>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</si>
  <si>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</si>
  <si>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</si>
  <si>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</si>
  <si>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</si>
  <si>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</si>
  <si>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</si>
  <si>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</si>
  <si>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</si>
  <si>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</si>
  <si>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</si>
  <si>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</si>
  <si>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</si>
  <si>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</si>
  <si>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</si>
  <si>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</si>
  <si>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</si>
  <si>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</si>
  <si>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</si>
  <si>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</si>
  <si>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</si>
  <si>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</si>
  <si>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</si>
  <si>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</si>
  <si>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</si>
  <si>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</si>
  <si>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</si>
  <si>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</si>
  <si>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</si>
  <si>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</si>
  <si>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</si>
  <si>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</si>
  <si>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</si>
  <si>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</si>
  <si>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</si>
  <si>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</si>
  <si>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</si>
  <si>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</si>
  <si>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</si>
  <si>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</si>
  <si>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</si>
  <si>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</si>
  <si>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</si>
  <si>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</si>
  <si>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</si>
  <si>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</si>
  <si>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</si>
  <si>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</si>
  <si>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</si>
  <si>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</si>
  <si>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</si>
  <si>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</si>
  <si>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</si>
  <si>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</si>
  <si>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</si>
  <si>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</si>
  <si>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</si>
  <si>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</si>
  <si>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</si>
  <si>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</si>
  <si>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</si>
  <si>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</si>
  <si>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</si>
  <si>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</si>
  <si>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</si>
  <si>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</si>
  <si>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</si>
  <si>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</si>
  <si>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</si>
  <si>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</si>
  <si>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</si>
  <si>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</si>
  <si>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</si>
  <si>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</si>
  <si>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</si>
  <si>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</si>
  <si>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</si>
  <si>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</si>
  <si>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</si>
  <si>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</si>
  <si>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</si>
  <si>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</si>
  <si>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</si>
  <si>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</si>
  <si>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</si>
  <si>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</si>
  <si>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</si>
  <si>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</si>
  <si>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</si>
  <si>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</si>
  <si>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</si>
  <si>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</si>
  <si>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</si>
  <si>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2019 г.</t>
  </si>
  <si>
    <t>1.2 Аренда (Спарк, Медиа-Маркет.ростел.,комстар,видикон)</t>
  </si>
  <si>
    <t>апреля</t>
  </si>
  <si>
    <t>за   апрель  2019 г.</t>
  </si>
  <si>
    <t>ост.на 01.05</t>
  </si>
  <si>
    <t>смена ламп (2шт) п-д2</t>
  </si>
  <si>
    <t>2шт</t>
  </si>
  <si>
    <t>лампа тлд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</si>
</sst>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9">
      <selection activeCell="K40" sqref="K4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3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87</v>
      </c>
      <c r="D2" s="8">
        <v>4</v>
      </c>
      <c r="K2" s="5" t="s">
        <v>137</v>
      </c>
    </row>
    <row r="3" spans="1:13" ht="12.75">
      <c r="A3" t="s">
        <v>88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136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2.14</v>
      </c>
      <c r="M9" s="46">
        <f t="shared" si="0"/>
        <v>353.4953436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4.29</v>
      </c>
      <c r="M11" s="46">
        <f t="shared" si="0"/>
        <v>708.6425346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353.4953436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9</v>
      </c>
      <c r="M17" s="46">
        <f t="shared" si="0"/>
        <v>1486.66266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133.79963940000002</v>
      </c>
    </row>
    <row r="19" spans="1:13" ht="12.75">
      <c r="A19" t="s">
        <v>103</v>
      </c>
      <c r="J19" s="16" t="s">
        <v>83</v>
      </c>
      <c r="K19" s="18" t="s">
        <v>57</v>
      </c>
      <c r="L19" s="51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58</v>
      </c>
      <c r="L20" s="28">
        <f>SUM(L6:L19)</f>
        <v>18.88</v>
      </c>
      <c r="M20" s="33">
        <f>SUM(M6:M19)</f>
        <v>3118.6878911999997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139</v>
      </c>
      <c r="L24" s="46">
        <v>0.14</v>
      </c>
      <c r="M24" s="32">
        <f>L24*126.87*1.302*1.15</f>
        <v>26.594743140000002</v>
      </c>
    </row>
    <row r="25" spans="1:13" ht="12.75">
      <c r="A25" t="s">
        <v>108</v>
      </c>
      <c r="J25" s="20">
        <v>2</v>
      </c>
      <c r="K25" s="20"/>
      <c r="L25" s="46"/>
      <c r="M25" s="32">
        <f aca="true" t="shared" si="1" ref="M25:M35"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H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0.14</v>
      </c>
      <c r="M36" s="33">
        <f>SUM(M24:M35)</f>
        <v>26.594743140000002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66937.17</v>
      </c>
      <c r="J40" s="20">
        <v>1</v>
      </c>
      <c r="K40" s="20" t="s">
        <v>141</v>
      </c>
      <c r="L40" s="25" t="s">
        <v>140</v>
      </c>
      <c r="M40" s="25">
        <f>2*51.8</f>
        <v>103.6</v>
      </c>
    </row>
    <row r="41" spans="1:13" ht="12.75">
      <c r="A41" t="s">
        <v>7</v>
      </c>
      <c r="F41" s="5">
        <v>59298.79</v>
      </c>
      <c r="J41" s="20">
        <v>2</v>
      </c>
      <c r="K41" s="20"/>
      <c r="L41" s="46"/>
      <c r="M41" s="25"/>
    </row>
    <row r="42" spans="2:13" ht="12.75">
      <c r="B42" t="s">
        <v>8</v>
      </c>
      <c r="F42" s="9">
        <f>F41/F40</f>
        <v>0.8858873179132013</v>
      </c>
      <c r="J42" s="20">
        <v>3</v>
      </c>
      <c r="K42" s="20"/>
      <c r="L42" s="25"/>
      <c r="M42" s="25"/>
    </row>
    <row r="43" spans="1:13" ht="12.75">
      <c r="A43" s="7" t="s">
        <v>135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60403.79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(2825+625)*1.302</f>
        <v>4491.900000000001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3835.6*1.202</f>
        <v>4610.3912</v>
      </c>
      <c r="J49" s="20">
        <v>10</v>
      </c>
      <c r="K49" s="20"/>
      <c r="L49" s="25"/>
      <c r="M49" s="25"/>
    </row>
    <row r="50" spans="1:13" ht="12.75">
      <c r="A50" s="6" t="s">
        <v>85</v>
      </c>
      <c r="E50" s="5"/>
      <c r="F50" s="11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9102.2912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2.22</v>
      </c>
      <c r="E53" t="s">
        <v>14</v>
      </c>
      <c r="F53" s="11">
        <f>E33*D53</f>
        <v>7010.982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7010.982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2" t="s">
        <v>133</v>
      </c>
      <c r="B58" s="60"/>
      <c r="C58" s="52"/>
      <c r="D58" s="61"/>
      <c r="E58" s="52"/>
      <c r="F58" s="61"/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103.6</v>
      </c>
    </row>
    <row r="61" spans="1:13" ht="12.75">
      <c r="A61" t="s">
        <v>19</v>
      </c>
      <c r="C61" s="52">
        <v>233902</v>
      </c>
      <c r="D61">
        <v>229360</v>
      </c>
      <c r="E61">
        <v>3158.1</v>
      </c>
      <c r="F61" s="34">
        <f>C61/D61*E61</f>
        <v>3220.639632891524</v>
      </c>
      <c r="J61" s="43"/>
      <c r="K61" s="43"/>
      <c r="L61" s="44"/>
      <c r="M61" s="45"/>
    </row>
    <row r="62" spans="1:6" ht="12.75">
      <c r="A62" t="s">
        <v>20</v>
      </c>
      <c r="F62" s="34">
        <f>M20</f>
        <v>3118.6878911999997</v>
      </c>
    </row>
    <row r="63" spans="1:6" ht="12.75">
      <c r="A63" t="s">
        <v>21</v>
      </c>
      <c r="F63" s="11">
        <f>M36</f>
        <v>26.594743140000002</v>
      </c>
    </row>
    <row r="64" spans="1:6" ht="12.75">
      <c r="A64" t="s">
        <v>76</v>
      </c>
      <c r="F64" s="5">
        <v>0</v>
      </c>
    </row>
    <row r="65" spans="1:6" ht="12.75">
      <c r="A65" t="s">
        <v>22</v>
      </c>
      <c r="F65" s="11">
        <f>M60</f>
        <v>103.6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0.44</v>
      </c>
      <c r="E68" t="s">
        <v>14</v>
      </c>
      <c r="F68" s="11">
        <f>B68*D68</f>
        <v>1389.564</v>
      </c>
    </row>
    <row r="69" spans="1:6" ht="12.75">
      <c r="A69" t="s">
        <v>86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7859.086267231524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0.19</v>
      </c>
      <c r="E72" t="s">
        <v>14</v>
      </c>
      <c r="F72" s="11">
        <f>B72*D72</f>
        <v>600.039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1.01</v>
      </c>
      <c r="E75" t="s">
        <v>14</v>
      </c>
      <c r="F75" s="11">
        <f>B75*D75</f>
        <v>3189.681</v>
      </c>
    </row>
    <row r="76" spans="1:6" ht="12.75">
      <c r="A76" s="4" t="s">
        <v>29</v>
      </c>
      <c r="F76" s="31">
        <f>F72+F75</f>
        <v>3789.7200000000003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1.95</v>
      </c>
      <c r="E79" t="s">
        <v>14</v>
      </c>
      <c r="F79" s="11">
        <f>B79*D79</f>
        <v>6158.295</v>
      </c>
    </row>
    <row r="80" spans="1:6" ht="12.75">
      <c r="A80" s="4" t="s">
        <v>32</v>
      </c>
      <c r="F80" s="31">
        <f>SUM(F79)</f>
        <v>6158.295</v>
      </c>
    </row>
    <row r="81" spans="1:9" ht="12.75">
      <c r="A81" s="47" t="s">
        <v>80</v>
      </c>
      <c r="B81" s="48"/>
      <c r="C81" s="48"/>
      <c r="D81" s="49">
        <v>0</v>
      </c>
      <c r="E81" s="48"/>
      <c r="F81" s="50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40225.37446723152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2333.0717190994283</v>
      </c>
    </row>
    <row r="84" spans="1:6" ht="12.75">
      <c r="A84" s="1"/>
      <c r="B84" s="35" t="s">
        <v>130</v>
      </c>
      <c r="C84" s="35"/>
      <c r="D84" s="1"/>
      <c r="E84" s="57"/>
      <c r="F84" s="58">
        <v>8428.3</v>
      </c>
    </row>
    <row r="85" spans="1:6" ht="12.75">
      <c r="A85" s="1"/>
      <c r="B85" s="35" t="s">
        <v>131</v>
      </c>
      <c r="C85" s="35"/>
      <c r="D85" s="1"/>
      <c r="E85" s="57"/>
      <c r="F85" s="58">
        <v>452.77</v>
      </c>
    </row>
    <row r="86" spans="1:6" ht="12.75">
      <c r="A86" s="1"/>
      <c r="B86" s="35" t="s">
        <v>132</v>
      </c>
      <c r="C86" s="35"/>
      <c r="D86" s="1"/>
      <c r="E86" s="57"/>
      <c r="F86" s="58">
        <v>2309.7</v>
      </c>
    </row>
    <row r="87" spans="1:6" ht="13.5">
      <c r="A87" s="12" t="s">
        <v>35</v>
      </c>
      <c r="B87" s="12"/>
      <c r="C87" s="12"/>
      <c r="D87" s="12"/>
      <c r="E87" s="12"/>
      <c r="F87" s="40">
        <f>F82+F83+F84+F85+F86</f>
        <v>53749.21618633094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59" t="s">
        <v>138</v>
      </c>
    </row>
    <row r="89" spans="1:6" ht="12.75">
      <c r="A89" s="13"/>
      <c r="B89" s="38">
        <v>43556</v>
      </c>
      <c r="C89" s="39">
        <v>-144696</v>
      </c>
      <c r="D89" s="41">
        <f>F44</f>
        <v>60403.79</v>
      </c>
      <c r="E89" s="41">
        <f>F87</f>
        <v>53749.21618633094</v>
      </c>
      <c r="F89" s="42">
        <f>C89+D89-E89</f>
        <v>-138041.42618633094</v>
      </c>
    </row>
    <row r="91" spans="1:6" ht="13.5" thickBot="1">
      <c r="A91" t="s">
        <v>114</v>
      </c>
      <c r="C91" s="54">
        <v>43556</v>
      </c>
      <c r="D91" s="8" t="s">
        <v>115</v>
      </c>
      <c r="E91" s="54">
        <v>43585</v>
      </c>
      <c r="F91" t="s">
        <v>116</v>
      </c>
    </row>
    <row r="92" spans="1:8" ht="13.5" thickBot="1">
      <c r="A92" t="s">
        <v>117</v>
      </c>
      <c r="F92" s="55">
        <f>E89</f>
        <v>53749.21618633094</v>
      </c>
      <c r="G92" s="7" t="s">
        <v>14</v>
      </c>
      <c r="H92" s="7"/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1" ht="12.75">
      <c r="B101" t="s">
        <v>125</v>
      </c>
    </row>
    <row r="103" ht="12.75">
      <c r="A103" t="s">
        <v>126</v>
      </c>
    </row>
    <row r="106" ht="12.75">
      <c r="A106" t="s">
        <v>127</v>
      </c>
    </row>
    <row r="109" ht="12.75">
      <c r="A109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2017-08-21T12:50:07Z</cp:lastPrinted>
  <dcterms:created xsi:type="dcterms:W3CDTF">2008-08-18T07:30:19Z</dcterms:created>
  <dcterms:modified xsi:type="dcterms:W3CDTF">2019-07-09T12:21:12Z</dcterms:modified>
  <cp:category/>
  <cp:version/>
  <cp:contentType/>
  <cp:contentStatus/>
</cp:coreProperties>
</file>