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<sst xmlns="http://schemas.openxmlformats.org/spreadsheetml/2006/main" count="167" uniqueCount="144">
  <si>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</si>
  <si>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</si>
  <si>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</si>
  <si>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</si>
  <si>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</si>
  <si>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</si>
  <si>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</si>
  <si>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</si>
  <si>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</si>
  <si>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</si>
  <si>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</si>
  <si>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</si>
  <si>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</si>
  <si>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</si>
  <si>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</si>
  <si>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</si>
  <si>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</si>
  <si>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</si>
  <si>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</si>
  <si>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</si>
  <si>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</si>
  <si>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</si>
  <si>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</si>
  <si>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</si>
  <si>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</si>
  <si>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</si>
  <si>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</si>
  <si>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</si>
  <si>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</si>
  <si>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</si>
  <si>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</si>
  <si>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</si>
  <si>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</si>
  <si>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</si>
  <si>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</si>
  <si>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</si>
  <si>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</si>
  <si>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</si>
  <si>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</si>
  <si>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</si>
  <si>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</si>
  <si>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</si>
  <si>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</si>
  <si>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</si>
  <si>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</si>
  <si>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</si>
  <si>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</si>
  <si>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</si>
  <si>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</si>
  <si>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</si>
  <si>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</si>
  <si>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</si>
  <si>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</si>
  <si>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</si>
  <si>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</si>
  <si>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</si>
  <si>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</si>
  <si>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</si>
  <si>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</si>
  <si>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</si>
  <si>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</si>
  <si>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</si>
  <si>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</si>
  <si>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</si>
  <si>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</si>
  <si>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</si>
  <si>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</si>
  <si>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</si>
  <si>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</si>
  <si>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</si>
  <si>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</si>
  <si>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</si>
  <si>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</si>
  <si>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</si>
  <si>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</si>
  <si>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</si>
  <si>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</si>
  <si>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</si>
  <si>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</si>
  <si>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</si>
  <si>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</si>
  <si>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</si>
  <si>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</si>
  <si>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</si>
  <si>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</si>
  <si>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</si>
  <si>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</si>
  <si>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</si>
  <si>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</si>
  <si>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</si>
  <si>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</si>
  <si>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</si>
  <si>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</si>
  <si>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</si>
  <si>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</si>
  <si>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</si>
  <si>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</si>
  <si>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</si>
  <si>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</si>
  <si>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</si>
  <si>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</si>
  <si>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</si>
  <si>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</si>
  <si>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</si>
  <si>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</si>
  <si>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</si>
  <si>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</si>
  <si>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</si>
  <si>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</si>
  <si>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</si>
  <si>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</si>
  <si>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</si>
  <si>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</si>
  <si>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</si>
  <si>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</si>
  <si>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</si>
  <si>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</si>
  <si>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</si>
  <si>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</si>
  <si>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</si>
  <si>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</si>
  <si>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</si>
  <si>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</si>
  <si>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</si>
  <si>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</si>
  <si>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</si>
  <si>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</si>
  <si>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</si>
  <si>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</si>
  <si>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</si>
  <si>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</si>
  <si>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</si>
  <si>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</si>
  <si>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</si>
  <si>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</si>
  <si>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</si>
  <si>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смена ламп (11шт) подвал</t>
  </si>
  <si>
    <t>лампа</t>
  </si>
  <si>
    <t>11шт</t>
  </si>
  <si>
    <t>смена патрона, провода подвал</t>
  </si>
  <si>
    <t>патрон</t>
  </si>
  <si>
    <t>2шт</t>
  </si>
  <si>
    <t>провод</t>
  </si>
  <si>
    <t>1мп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</si>
</sst>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L6*126.87*1.302</f>
        <v>541.8059472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991.1084400000001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14.879999999999999</v>
      </c>
      <c r="M20" s="34">
        <f>SUM(M6:M19)</f>
        <v>2457.9489312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0.11*7.1</f>
        <v>0.7809999999999999</v>
      </c>
      <c r="M24" s="33">
        <f aca="true" t="shared" si="1" ref="M24:M36">L24*126.87*1.15*1.302</f>
        <v>148.36067423099996</v>
      </c>
    </row>
    <row r="25" spans="1:13" ht="12.75">
      <c r="A25" t="s">
        <v>107</v>
      </c>
      <c r="J25" s="20">
        <v>2</v>
      </c>
      <c r="K25" s="20" t="s">
        <v>139</v>
      </c>
      <c r="L25" s="47">
        <f>0.39+0.19</f>
        <v>0.5800000000000001</v>
      </c>
      <c r="M25" s="33">
        <f t="shared" si="1"/>
        <v>110.17822158000001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1.361</v>
      </c>
      <c r="M37" s="34">
        <f>SUM(M24:M36)</f>
        <v>258.538895811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43577.22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47160.84</v>
      </c>
      <c r="J41" s="20">
        <v>1</v>
      </c>
      <c r="K41" s="20" t="s">
        <v>137</v>
      </c>
      <c r="L41" s="25" t="s">
        <v>138</v>
      </c>
      <c r="M41" s="25">
        <f>11*11.6</f>
        <v>127.6</v>
      </c>
    </row>
    <row r="42" spans="2:15" ht="12.75">
      <c r="B42" t="s">
        <v>8</v>
      </c>
      <c r="F42" s="9">
        <f>F41/F40</f>
        <v>1.0822360857347026</v>
      </c>
      <c r="J42" s="20">
        <v>2</v>
      </c>
      <c r="K42" s="20" t="s">
        <v>140</v>
      </c>
      <c r="L42" s="25" t="s">
        <v>141</v>
      </c>
      <c r="M42" s="25">
        <f>2*17.7</f>
        <v>35.4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143</v>
      </c>
      <c r="M43" s="25">
        <v>5.25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48210.84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6624.258000000001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6624.258000000001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241830</v>
      </c>
      <c r="D59">
        <v>229360</v>
      </c>
      <c r="E59">
        <v>2983.9</v>
      </c>
      <c r="F59" s="35">
        <f>C59/D59*E59</f>
        <v>3146.130698465295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2457.9489312</v>
      </c>
      <c r="J60" s="20"/>
      <c r="K60" s="20"/>
      <c r="L60" s="31" t="s">
        <v>64</v>
      </c>
      <c r="M60" s="28">
        <f>SUM(M41:M59)</f>
        <v>168.25</v>
      </c>
    </row>
    <row r="61" spans="1:6" ht="12.75">
      <c r="A61" t="s">
        <v>21</v>
      </c>
      <c r="F61" s="11">
        <f>M37</f>
        <v>258.538895811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M60</f>
        <v>168.25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0.32</v>
      </c>
      <c r="E66" t="s">
        <v>14</v>
      </c>
      <c r="F66" s="11">
        <f>B66*D66</f>
        <v>954.8480000000001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6985.716525476295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0.19</v>
      </c>
      <c r="E71" t="s">
        <v>14</v>
      </c>
      <c r="F71" s="11">
        <f>B71*D71</f>
        <v>566.941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1.08</v>
      </c>
      <c r="E74" t="s">
        <v>14</v>
      </c>
      <c r="F74" s="11">
        <f>B74*D74</f>
        <v>3222.6120000000005</v>
      </c>
    </row>
    <row r="75" spans="1:6" ht="12.75">
      <c r="A75" s="4" t="s">
        <v>29</v>
      </c>
      <c r="F75" s="32">
        <f>F71+F74</f>
        <v>3789.553000000001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2.8</v>
      </c>
      <c r="E78" t="s">
        <v>14</v>
      </c>
      <c r="F78" s="11">
        <f>B78*D78</f>
        <v>8354.92</v>
      </c>
    </row>
    <row r="79" spans="1:6" ht="12.75">
      <c r="A79" s="4" t="s">
        <v>31</v>
      </c>
      <c r="F79" s="32">
        <f>SUM(F78)</f>
        <v>8354.92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32650.347525476296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1893.720156477625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1720.4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36503.12768195393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43647</v>
      </c>
      <c r="C88" s="40">
        <v>-26472</v>
      </c>
      <c r="D88" s="43">
        <f>F44</f>
        <v>48210.84</v>
      </c>
      <c r="E88" s="43">
        <f>F86</f>
        <v>36503.12768195393</v>
      </c>
      <c r="F88" s="44">
        <f>C88+D88-E88</f>
        <v>-14764.28768195393</v>
      </c>
    </row>
    <row r="90" spans="1:6" ht="13.5" thickBot="1">
      <c r="A90" t="s">
        <v>112</v>
      </c>
      <c r="C90" s="55">
        <v>43647</v>
      </c>
      <c r="D90" s="8" t="s">
        <v>113</v>
      </c>
      <c r="E90" s="55">
        <v>43677</v>
      </c>
      <c r="F90" t="s">
        <v>114</v>
      </c>
    </row>
    <row r="91" spans="1:7" ht="13.5" thickBot="1">
      <c r="A91" t="s">
        <v>115</v>
      </c>
      <c r="F91" s="56">
        <f>E88</f>
        <v>36503.12768195393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2019-09-27T08:42:51Z</dcterms:modified>
  <cp:category/>
  <cp:version/>
  <cp:contentType/>
  <cp:contentStatus/>
</cp:coreProperties>
</file>