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<sst xmlns="http://schemas.openxmlformats.org/spreadsheetml/2006/main" count="171" uniqueCount="151">
  <si>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</si>
  <si>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</si>
  <si>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</si>
  <si>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</si>
  <si>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</si>
  <si>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</si>
  <si>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</si>
  <si>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</si>
  <si>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</si>
  <si>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</si>
  <si>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</si>
  <si>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</si>
  <si>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</si>
  <si>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</si>
  <si>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</si>
  <si>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</si>
  <si>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</si>
  <si>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</si>
  <si>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</si>
  <si>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</si>
  <si>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</si>
  <si>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</si>
  <si>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</si>
  <si>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</si>
  <si>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</si>
  <si>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</si>
  <si>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</si>
  <si>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</si>
  <si>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</si>
  <si>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</si>
  <si>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</si>
  <si>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</si>
  <si>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</si>
  <si>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</si>
  <si>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</si>
  <si>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</si>
  <si>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</si>
  <si>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</si>
  <si>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</si>
  <si>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</si>
  <si>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</si>
  <si>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</si>
  <si>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</si>
  <si>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</si>
  <si>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</si>
  <si>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</si>
  <si>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</si>
  <si>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</si>
  <si>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</si>
  <si>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</si>
  <si>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</si>
  <si>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</si>
  <si>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</si>
  <si>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</si>
  <si>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</si>
  <si>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</si>
  <si>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</si>
  <si>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</si>
  <si>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</si>
  <si>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</si>
  <si>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</si>
  <si>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</si>
  <si>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</si>
  <si>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</si>
  <si>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</si>
  <si>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</si>
  <si>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</si>
  <si>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</si>
  <si>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</si>
  <si>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</si>
  <si>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</si>
  <si>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</si>
  <si>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</si>
  <si>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</si>
  <si>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</si>
  <si>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</si>
  <si>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</si>
  <si>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</si>
  <si>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</si>
  <si>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</si>
  <si>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</si>
  <si>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</si>
  <si>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</si>
  <si>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</si>
  <si>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</si>
  <si>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</si>
  <si>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</si>
  <si>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</si>
  <si>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</si>
  <si>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</si>
  <si>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</si>
  <si>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</si>
  <si>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</si>
  <si>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</si>
  <si>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</si>
  <si>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</si>
  <si>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</si>
  <si>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</si>
  <si>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</si>
  <si>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</si>
  <si>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</si>
  <si>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</si>
  <si>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</si>
  <si>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</si>
  <si>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</si>
  <si>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</si>
  <si>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</si>
  <si>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</si>
  <si>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</si>
  <si>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</si>
  <si>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</si>
  <si>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</si>
  <si>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</si>
  <si>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</si>
  <si>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</si>
  <si>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</si>
  <si>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</si>
  <si>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</si>
  <si>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</si>
  <si>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</si>
  <si>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</si>
  <si>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</si>
  <si>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</si>
  <si>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</si>
  <si>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</si>
  <si>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</si>
  <si>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</si>
  <si>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</si>
  <si>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</si>
  <si>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</si>
  <si>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</si>
  <si>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</si>
  <si>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</si>
  <si>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</si>
  <si>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</si>
  <si>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</si>
  <si>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</si>
  <si>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</si>
  <si>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декабря</t>
  </si>
  <si>
    <t>за   декабрь  2019 г.</t>
  </si>
  <si>
    <t>ост.на 01.01</t>
  </si>
  <si>
    <t>прочистка канализации</t>
  </si>
  <si>
    <t xml:space="preserve">смена ламп (19шт) </t>
  </si>
  <si>
    <t>лампа</t>
  </si>
  <si>
    <t>19шт</t>
  </si>
  <si>
    <t>ремонт эл. Проводки (44мп) т.п.</t>
  </si>
  <si>
    <t>смена патрона (5шт) т.п.</t>
  </si>
  <si>
    <t>провод</t>
  </si>
  <si>
    <t>44мп</t>
  </si>
  <si>
    <t>патрон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</si>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</sst>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0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9" sqref="M4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12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5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5">
        <f t="shared" si="0"/>
        <v>2560.3634700000002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5">
        <f t="shared" si="0"/>
        <v>4459.987980000001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57.47</v>
      </c>
      <c r="M20" s="33">
        <f>SUM(M6:M19)</f>
        <v>9493.1670078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9.66</v>
      </c>
      <c r="M24" s="32">
        <f aca="true" t="shared" si="1" ref="M24:M41">L24*126.87*1.302*1.15</f>
        <v>1835.03727666</v>
      </c>
    </row>
    <row r="25" spans="1:13" ht="12.75">
      <c r="A25" t="s">
        <v>111</v>
      </c>
      <c r="J25" s="20">
        <v>2</v>
      </c>
      <c r="K25" s="20" t="s">
        <v>142</v>
      </c>
      <c r="L25" s="45">
        <f>0.19*7.1</f>
        <v>1.349</v>
      </c>
      <c r="M25" s="32">
        <f t="shared" si="1"/>
        <v>256.259346399</v>
      </c>
    </row>
    <row r="26" spans="1:13" ht="12.75">
      <c r="A26" t="s">
        <v>112</v>
      </c>
      <c r="J26" s="20">
        <v>3</v>
      </c>
      <c r="K26" s="20" t="s">
        <v>145</v>
      </c>
      <c r="L26" s="45">
        <f>0.44*19</f>
        <v>8.36</v>
      </c>
      <c r="M26" s="32">
        <f t="shared" si="1"/>
        <v>1588.08609036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146</v>
      </c>
      <c r="L27" s="45">
        <f>0.05*24.1</f>
        <v>1.205</v>
      </c>
      <c r="M27" s="32">
        <f t="shared" si="1"/>
        <v>228.90475345500002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9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127160.69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114729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0.9022363750935922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20.573999999999998</v>
      </c>
      <c r="M42" s="33">
        <f>SUM(M24:M41)</f>
        <v>3908.287466874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116434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143</v>
      </c>
      <c r="L46" s="25" t="s">
        <v>144</v>
      </c>
      <c r="M46" s="23">
        <f>19*25.6</f>
        <v>486.40000000000003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147</v>
      </c>
      <c r="L47" s="23" t="s">
        <v>148</v>
      </c>
      <c r="M47" s="23">
        <f>44*5.59</f>
        <v>245.95999999999998</v>
      </c>
    </row>
    <row r="48" spans="1:13" ht="12.75">
      <c r="A48" t="s">
        <v>12</v>
      </c>
      <c r="F48" s="11">
        <f>4400*1.302</f>
        <v>5728.8</v>
      </c>
      <c r="J48" s="23">
        <v>3</v>
      </c>
      <c r="K48" s="44" t="s">
        <v>149</v>
      </c>
      <c r="L48" s="23" t="s">
        <v>150</v>
      </c>
      <c r="M48" s="54">
        <f>5*17.69</f>
        <v>88.45</v>
      </c>
    </row>
    <row r="49" spans="1:13" ht="12.75">
      <c r="A49" s="6" t="s">
        <v>15</v>
      </c>
      <c r="F49" s="11">
        <f>4700*1.302</f>
        <v>6119.400000000001</v>
      </c>
      <c r="J49" s="23">
        <v>4</v>
      </c>
      <c r="K49" s="44"/>
      <c r="L49" s="23"/>
      <c r="M49" s="54"/>
    </row>
    <row r="50" spans="1:13" ht="12.75">
      <c r="A50" s="66" t="s">
        <v>87</v>
      </c>
      <c r="B50" s="67"/>
      <c r="C50" s="67"/>
      <c r="D50" s="67"/>
      <c r="E50" s="68">
        <v>0.43</v>
      </c>
      <c r="F50" s="69">
        <f>E50*E32</f>
        <v>2775.865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14624.065</v>
      </c>
      <c r="J51" s="23">
        <v>6</v>
      </c>
      <c r="K51" s="44"/>
      <c r="L51" s="23"/>
      <c r="M51" s="54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0.1</v>
      </c>
      <c r="E54" t="s">
        <v>14</v>
      </c>
      <c r="F54" s="5">
        <f>B54*D54</f>
        <v>100.05000000000001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100.05000000000001</v>
      </c>
      <c r="G55" s="46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2" t="s">
        <v>135</v>
      </c>
      <c r="B58" s="62"/>
      <c r="C58" s="62"/>
      <c r="D58" s="63"/>
      <c r="E58" s="64"/>
      <c r="F58" s="65">
        <v>12813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31728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48">
        <v>240839</v>
      </c>
      <c r="D61">
        <v>229360</v>
      </c>
      <c r="E61">
        <v>6455.5</v>
      </c>
      <c r="F61" s="34">
        <f>C61/D61*E61</f>
        <v>6778.584602807813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9493.1670078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3908.287466874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0*600*1.302</f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820.8100000000001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0.22</v>
      </c>
      <c r="E68" t="s">
        <v>14</v>
      </c>
      <c r="F68" s="11">
        <f>B68*D68</f>
        <v>1420.21</v>
      </c>
      <c r="J68" s="23">
        <v>23</v>
      </c>
      <c r="K68" s="44"/>
      <c r="L68" s="23"/>
      <c r="M68" s="23"/>
    </row>
    <row r="69" spans="1:13" ht="12.75">
      <c r="A69" s="48" t="s">
        <v>86</v>
      </c>
      <c r="B69" s="48"/>
      <c r="C69" s="48"/>
      <c r="D69" s="50"/>
      <c r="E69" s="48"/>
      <c r="F69" s="50">
        <v>0</v>
      </c>
      <c r="J69" s="23">
        <v>24</v>
      </c>
      <c r="K69" s="44"/>
      <c r="L69" s="23"/>
      <c r="M69" s="23"/>
    </row>
    <row r="70" spans="1:13" ht="12.75">
      <c r="A70" s="67" t="s">
        <v>88</v>
      </c>
      <c r="B70" s="67"/>
      <c r="C70" s="67"/>
      <c r="D70" s="69">
        <v>0.32</v>
      </c>
      <c r="E70" s="67"/>
      <c r="F70" s="69">
        <f>D70*E32</f>
        <v>2065.76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24486.819077481814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0.23</v>
      </c>
      <c r="E73" t="s">
        <v>14</v>
      </c>
      <c r="F73" s="11">
        <f>B73*D73</f>
        <v>1484.765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820.8100000000001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0.91</v>
      </c>
      <c r="F76" s="11">
        <f>B76*D76</f>
        <v>5874.505</v>
      </c>
    </row>
    <row r="77" spans="1:6" ht="12.75">
      <c r="A77" s="4" t="s">
        <v>63</v>
      </c>
      <c r="B77" s="1"/>
      <c r="F77" s="31">
        <f>F73+F76</f>
        <v>7359.27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2.23</v>
      </c>
      <c r="F80" s="11">
        <f>B80*D80</f>
        <v>14395.765</v>
      </c>
    </row>
    <row r="81" spans="1:9" ht="12.75">
      <c r="A81" s="4" t="s">
        <v>65</v>
      </c>
      <c r="B81" s="1"/>
      <c r="F81" s="31">
        <f>SUM(F80)</f>
        <v>14395.765</v>
      </c>
      <c r="I81" s="7"/>
    </row>
    <row r="82" spans="1:6" ht="12.75">
      <c r="A82" s="70" t="s">
        <v>81</v>
      </c>
      <c r="B82" s="71"/>
      <c r="C82" s="67"/>
      <c r="D82" s="68">
        <v>2.05</v>
      </c>
      <c r="E82" s="67"/>
      <c r="F82" s="72">
        <f>D82*E32</f>
        <v>13233.775</v>
      </c>
    </row>
    <row r="83" spans="1:6" ht="12.75">
      <c r="A83" s="1" t="s">
        <v>25</v>
      </c>
      <c r="B83" s="1"/>
      <c r="F83" s="31">
        <f>F51+F55+F59+F71+F77+F81+F82</f>
        <v>105927.74407748181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6143.809156493944</v>
      </c>
    </row>
    <row r="85" spans="1:6" ht="12.75">
      <c r="A85" s="58"/>
      <c r="B85" s="59" t="s">
        <v>132</v>
      </c>
      <c r="C85" s="59"/>
      <c r="D85" s="58"/>
      <c r="E85" s="60"/>
      <c r="F85" s="61">
        <v>3364.57</v>
      </c>
    </row>
    <row r="86" spans="1:6" ht="12.75">
      <c r="A86" s="1"/>
      <c r="B86" s="40" t="s">
        <v>133</v>
      </c>
      <c r="C86" s="40"/>
      <c r="D86" s="1"/>
      <c r="E86" s="56"/>
      <c r="F86" s="57">
        <v>666.56</v>
      </c>
    </row>
    <row r="87" spans="1:6" ht="12.75">
      <c r="A87" s="1"/>
      <c r="B87" s="40" t="s">
        <v>134</v>
      </c>
      <c r="C87" s="40"/>
      <c r="D87" s="1"/>
      <c r="E87" s="56"/>
      <c r="F87" s="57">
        <v>3484.98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119587.66323397575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47">
        <v>44166</v>
      </c>
      <c r="C90" s="25">
        <v>71084</v>
      </c>
      <c r="D90" s="41">
        <f>F43</f>
        <v>116434</v>
      </c>
      <c r="E90" s="41">
        <f>F88</f>
        <v>119587.66323397575</v>
      </c>
      <c r="F90" s="42">
        <f>C90+D90-E90</f>
        <v>67930.33676602425</v>
      </c>
    </row>
    <row r="92" spans="1:6" ht="13.5" thickBot="1">
      <c r="A92" t="s">
        <v>116</v>
      </c>
      <c r="C92" s="52">
        <v>43800</v>
      </c>
      <c r="D92" s="8" t="s">
        <v>117</v>
      </c>
      <c r="E92" s="52">
        <v>43830</v>
      </c>
      <c r="F92" t="s">
        <v>118</v>
      </c>
    </row>
    <row r="93" spans="1:7" ht="13.5" thickBot="1">
      <c r="A93" t="s">
        <v>119</v>
      </c>
      <c r="F93" s="53">
        <f>E90</f>
        <v>119587.66323397575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2020-02-13T12:49:36Z</dcterms:modified>
  <cp:category/>
  <cp:version/>
  <cp:contentType/>
  <cp:contentStatus/>
</cp:coreProperties>
</file>