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<sst xmlns="http://schemas.openxmlformats.org/spreadsheetml/2006/main" count="161" uniqueCount="138">
  <si>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</si>
  <si>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</si>
  <si>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</si>
  <si>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</si>
  <si>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</si>
  <si>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</si>
  <si>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</si>
  <si>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</si>
  <si>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</si>
  <si>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</si>
  <si>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</si>
  <si>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</si>
  <si>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</si>
  <si>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</si>
  <si>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</si>
  <si>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</si>
  <si>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</si>
  <si>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</si>
  <si>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</si>
  <si>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</si>
  <si>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</si>
  <si>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</si>
  <si>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</si>
  <si>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</si>
  <si>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</si>
  <si>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</si>
  <si>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</si>
  <si>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</si>
  <si>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</si>
  <si>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</si>
  <si>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</si>
  <si>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</si>
  <si>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</si>
  <si>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</si>
  <si>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</si>
  <si>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</si>
  <si>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</si>
  <si>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</si>
  <si>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</si>
  <si>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</si>
  <si>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</si>
  <si>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</si>
  <si>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</si>
  <si>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</si>
  <si>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</si>
  <si>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</si>
  <si>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</si>
  <si>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</si>
  <si>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</si>
  <si>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</si>
  <si>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</si>
  <si>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</si>
  <si>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</si>
  <si>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</si>
  <si>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</si>
  <si>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</si>
  <si>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</si>
  <si>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</si>
  <si>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</si>
  <si>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</si>
  <si>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</si>
  <si>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</si>
  <si>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</si>
  <si>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</si>
  <si>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</si>
  <si>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</si>
  <si>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</si>
  <si>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</si>
  <si>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</si>
  <si>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</si>
  <si>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</si>
  <si>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</si>
  <si>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</si>
  <si>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</si>
  <si>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</si>
  <si>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</si>
  <si>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</si>
  <si>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</si>
  <si>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</si>
  <si>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</si>
  <si>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</si>
  <si>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</si>
  <si>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</si>
  <si>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</si>
  <si>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</si>
  <si>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</si>
  <si>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</si>
  <si>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</si>
  <si>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</si>
  <si>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</si>
  <si>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</si>
  <si>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</si>
  <si>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</si>
  <si>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</si>
  <si>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</si>
  <si>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</si>
  <si>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</si>
  <si>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</si>
  <si>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</si>
  <si>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</si>
  <si>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</si>
  <si>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</si>
  <si>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</si>
  <si>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</si>
  <si>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</si>
  <si>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</si>
  <si>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</si>
  <si>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</si>
  <si>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</si>
  <si>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</si>
  <si>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</si>
  <si>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</si>
  <si>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</si>
  <si>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</si>
  <si>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</si>
  <si>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</si>
  <si>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</si>
  <si>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</si>
  <si>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</si>
  <si>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</si>
  <si>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</si>
  <si>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</si>
  <si>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</si>
  <si>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</si>
  <si>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</si>
  <si>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</si>
  <si>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</si>
  <si>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</si>
  <si>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</si>
  <si>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</si>
  <si>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</si>
  <si>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</si>
  <si>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(Спарк,комстар,видикон)</t>
  </si>
  <si>
    <t>за   апрель  2019 г.</t>
  </si>
  <si>
    <t>мая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</si>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</sst>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668.998197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667.3463496</v>
      </c>
    </row>
    <row r="14" spans="1:13" ht="12.75">
      <c r="A14" t="s">
        <v>97</v>
      </c>
      <c r="J14" s="20">
        <v>5</v>
      </c>
      <c r="K14" s="19" t="s">
        <v>49</v>
      </c>
      <c r="L14" s="25">
        <v>10.85</v>
      </c>
      <c r="M14" s="47">
        <f t="shared" si="0"/>
        <v>1792.254429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2.02</v>
      </c>
      <c r="M16" s="47">
        <f t="shared" si="0"/>
        <v>333.6731748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445.9987980000001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24.159999999999997</v>
      </c>
      <c r="M20" s="33">
        <f>SUM(M6:M19)</f>
        <v>3990.8633184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139</v>
      </c>
      <c r="M24" s="32">
        <f>L24*126.87*1.302*1.15</f>
        <v>26404.780689</v>
      </c>
    </row>
    <row r="25" spans="1:13" ht="12.75">
      <c r="A25" t="s">
        <v>107</v>
      </c>
      <c r="J25" s="20">
        <v>2</v>
      </c>
      <c r="K25" s="20" t="s">
        <v>137</v>
      </c>
      <c r="L25" s="47">
        <v>3.12</v>
      </c>
      <c r="M25" s="32">
        <f aca="true" t="shared" si="1" ref="M25:M34">L25*126.87*1.302*1.15</f>
        <v>592.68284712</v>
      </c>
    </row>
    <row r="26" spans="1:13" ht="12.75">
      <c r="A26" t="s">
        <v>108</v>
      </c>
      <c r="J26" s="20">
        <v>3</v>
      </c>
      <c r="K26" s="20"/>
      <c r="L26" s="47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41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7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142.12</v>
      </c>
      <c r="M35" s="33">
        <f>SUM(M24:M34)</f>
        <v>26997.463536119998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63828.37-1736.71</f>
        <v>62091.66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54963.56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0.8852003634626614</v>
      </c>
      <c r="J42" s="20">
        <v>4</v>
      </c>
      <c r="K42" s="20"/>
      <c r="L42" s="25"/>
      <c r="M42" s="25"/>
    </row>
    <row r="43" spans="1:13" ht="12.75">
      <c r="A43" t="s">
        <v>132</v>
      </c>
      <c r="F43" s="11">
        <f>250+250+105</f>
        <v>605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55568.56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:13" ht="12.75">
      <c r="A47" s="1"/>
      <c r="B47" s="1"/>
      <c r="C47" s="1"/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(6215+1025)*1.302</f>
        <v>9426.48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46"/>
      <c r="E50" s="46"/>
      <c r="F50" s="45">
        <v>0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9426.48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5">
        <v>2.22</v>
      </c>
      <c r="E54" s="13" t="s">
        <v>14</v>
      </c>
      <c r="F54" s="11">
        <f>E33*D54</f>
        <v>8740.140000000001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1000.5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8740.140000000001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239353</v>
      </c>
      <c r="D58">
        <v>229360</v>
      </c>
      <c r="E58">
        <v>3937</v>
      </c>
      <c r="F58" s="34">
        <f>C58/D58*E58</f>
        <v>4108.531396058597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3990.8633184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26997.463536119998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0</v>
      </c>
    </row>
    <row r="62" spans="1:6" ht="12.75">
      <c r="A62" t="s">
        <v>22</v>
      </c>
      <c r="F62" s="11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0.26</v>
      </c>
      <c r="E65" t="s">
        <v>14</v>
      </c>
      <c r="F65" s="11">
        <f>B65*D65</f>
        <v>1023.62</v>
      </c>
    </row>
    <row r="66" spans="1:6" ht="12.75">
      <c r="A66" s="54" t="s">
        <v>75</v>
      </c>
      <c r="B66" s="54"/>
      <c r="C66" s="54"/>
      <c r="D66" s="61"/>
      <c r="E66" s="54"/>
      <c r="F66" s="6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36120.4782505786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0.19</v>
      </c>
      <c r="E70" t="s">
        <v>14</v>
      </c>
      <c r="F70" s="11">
        <f>B70*D70</f>
        <v>748.03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1.13</v>
      </c>
      <c r="E73" t="s">
        <v>14</v>
      </c>
      <c r="F73" s="11">
        <f>B73*D73</f>
        <v>4448.8099999999995</v>
      </c>
    </row>
    <row r="74" spans="1:6" ht="12.75">
      <c r="A74" s="4" t="s">
        <v>29</v>
      </c>
      <c r="F74" s="31">
        <f>F70+F73</f>
        <v>5196.839999999999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2.45</v>
      </c>
      <c r="E77" t="s">
        <v>14</v>
      </c>
      <c r="F77" s="11">
        <f>B77*D77</f>
        <v>9645.650000000001</v>
      </c>
    </row>
    <row r="78" spans="1:6" ht="12.75">
      <c r="A78" s="4" t="s">
        <v>31</v>
      </c>
      <c r="F78" s="8">
        <f>SUM(F77)</f>
        <v>9645.650000000001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69129.5882505786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4009.5161185335587</v>
      </c>
      <c r="I81" s="7"/>
    </row>
    <row r="82" spans="1:9" ht="12.75">
      <c r="A82" s="1"/>
      <c r="B82" s="35" t="s">
        <v>128</v>
      </c>
      <c r="C82" s="35"/>
      <c r="D82" s="1"/>
      <c r="E82" s="59"/>
      <c r="F82" s="60">
        <f>(2401.78*4)+2401.78</f>
        <v>12008.900000000001</v>
      </c>
      <c r="I82" s="7"/>
    </row>
    <row r="83" spans="1:9" ht="12.75">
      <c r="A83" s="1"/>
      <c r="B83" s="35" t="s">
        <v>129</v>
      </c>
      <c r="C83" s="35"/>
      <c r="D83" s="1"/>
      <c r="E83" s="59"/>
      <c r="F83" s="60">
        <v>433.18</v>
      </c>
      <c r="I83" s="7"/>
    </row>
    <row r="84" spans="1:9" ht="12.75">
      <c r="A84" s="1"/>
      <c r="B84" s="35" t="s">
        <v>130</v>
      </c>
      <c r="C84" s="35"/>
      <c r="D84" s="1"/>
      <c r="E84" s="59"/>
      <c r="F84" s="60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85581.18436911216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43586</v>
      </c>
      <c r="C87" s="39">
        <v>-234269</v>
      </c>
      <c r="D87" s="43">
        <f>F44</f>
        <v>55568.56</v>
      </c>
      <c r="E87" s="43">
        <f>F85</f>
        <v>85581.18436911216</v>
      </c>
      <c r="F87" s="44">
        <f>C87+D87-E87</f>
        <v>-264281.6243691122</v>
      </c>
    </row>
    <row r="89" spans="1:6" ht="13.5" thickBot="1">
      <c r="A89" t="s">
        <v>112</v>
      </c>
      <c r="C89" s="56">
        <v>43586</v>
      </c>
      <c r="D89" s="8" t="s">
        <v>113</v>
      </c>
      <c r="E89" s="56">
        <v>43616</v>
      </c>
      <c r="F89" t="s">
        <v>114</v>
      </c>
    </row>
    <row r="90" spans="1:7" ht="13.5" thickBot="1">
      <c r="A90" t="s">
        <v>115</v>
      </c>
      <c r="F90" s="57">
        <f>E87</f>
        <v>85581.18436911216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2017-08-21T12:52:22Z</cp:lastPrinted>
  <dcterms:created xsi:type="dcterms:W3CDTF">2008-08-18T07:30:19Z</dcterms:created>
  <dcterms:modified xsi:type="dcterms:W3CDTF">2019-08-01T13:04:32Z</dcterms:modified>
  <cp:category/>
  <cp:version/>
  <cp:contentType/>
  <cp:contentStatus/>
</cp:coreProperties>
</file>