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<sst xmlns="http://schemas.openxmlformats.org/spreadsheetml/2006/main" count="163" uniqueCount="140">
  <si>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</si>
  <si>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</si>
  <si>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</si>
  <si>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</si>
  <si>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</si>
  <si>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</si>
  <si>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</si>
  <si>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</si>
  <si>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</si>
  <si>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</si>
  <si>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</si>
  <si>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</si>
  <si>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</si>
  <si>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</si>
  <si>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</si>
  <si>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</si>
  <si>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</si>
  <si>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</si>
  <si>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</si>
  <si>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</si>
  <si>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</si>
  <si>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</si>
  <si>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</si>
  <si>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</si>
  <si>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</si>
  <si>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</si>
  <si>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</si>
  <si>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</si>
  <si>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</si>
  <si>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</si>
  <si>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</si>
  <si>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</si>
  <si>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</si>
  <si>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</si>
  <si>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</si>
  <si>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</si>
  <si>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</si>
  <si>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</si>
  <si>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</si>
  <si>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</si>
  <si>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</si>
  <si>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</si>
  <si>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</si>
  <si>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</si>
  <si>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</si>
  <si>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</si>
  <si>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</si>
  <si>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</si>
  <si>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</si>
  <si>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</si>
  <si>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</si>
  <si>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</si>
  <si>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</si>
  <si>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</si>
  <si>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</si>
  <si>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</si>
  <si>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</si>
  <si>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</si>
  <si>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</si>
  <si>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</si>
  <si>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</si>
  <si>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</si>
  <si>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</si>
  <si>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</si>
  <si>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</si>
  <si>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</si>
  <si>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</si>
  <si>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</si>
  <si>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</si>
  <si>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</si>
  <si>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</si>
  <si>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</si>
  <si>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</si>
  <si>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</si>
  <si>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</si>
  <si>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</si>
  <si>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</si>
  <si>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</si>
  <si>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</si>
  <si>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</si>
  <si>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</si>
  <si>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</si>
  <si>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</si>
  <si>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</si>
  <si>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</si>
  <si>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</si>
  <si>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</si>
  <si>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</si>
  <si>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</si>
  <si>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</si>
  <si>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</si>
  <si>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</si>
  <si>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</si>
  <si>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</si>
  <si>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</si>
  <si>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</si>
  <si>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</si>
  <si>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</si>
  <si>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</si>
  <si>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</si>
  <si>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</si>
  <si>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</si>
  <si>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</si>
  <si>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</si>
  <si>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</si>
  <si>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</si>
  <si>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</si>
  <si>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</si>
  <si>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</si>
  <si>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</si>
  <si>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</si>
  <si>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</si>
  <si>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</si>
  <si>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</si>
  <si>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</si>
  <si>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</si>
  <si>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</si>
  <si>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</si>
  <si>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</si>
  <si>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</si>
  <si>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</si>
  <si>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</si>
  <si>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</si>
  <si>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</si>
  <si>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</si>
  <si>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</si>
  <si>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</si>
  <si>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</si>
  <si>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</si>
  <si>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</si>
  <si>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</si>
  <si>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</si>
  <si>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(Спарк,ростелеком.комстар,видикон)</t>
  </si>
  <si>
    <t>за   апрель  2019 г.</t>
  </si>
  <si>
    <t>мая</t>
  </si>
  <si>
    <t>ост.на 01.06</t>
  </si>
  <si>
    <t>ремонт кровли (договор) п-д4,5 30м2</t>
  </si>
  <si>
    <t>ремонт кровли в 1 слой (договор) п-д4,5 300м3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</si>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</sst>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67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614.4872328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614.4872328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127</v>
      </c>
      <c r="J20" s="20"/>
      <c r="K20" s="27" t="s">
        <v>58</v>
      </c>
      <c r="L20" s="28">
        <f>SUM(L6:L19)</f>
        <v>10.190000000000001</v>
      </c>
      <c r="M20" s="33">
        <f>SUM(M6:M19)</f>
        <v>1683.2325006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138</v>
      </c>
      <c r="L24" s="34">
        <v>85.11</v>
      </c>
      <c r="M24" s="32">
        <f aca="true" t="shared" si="1" ref="M24:M37">L24*126.87*1.302*1.15</f>
        <v>16167.704204610001</v>
      </c>
    </row>
    <row r="25" spans="1:13" ht="12.75">
      <c r="A25" t="s">
        <v>107</v>
      </c>
      <c r="J25" s="20">
        <v>2</v>
      </c>
      <c r="K25" s="20" t="s">
        <v>139</v>
      </c>
      <c r="L25" s="34">
        <v>3.12</v>
      </c>
      <c r="M25" s="32">
        <f t="shared" si="1"/>
        <v>592.68284712</v>
      </c>
    </row>
    <row r="26" spans="1:13" ht="12.75">
      <c r="A26" t="s">
        <v>108</v>
      </c>
      <c r="J26" s="20">
        <v>3</v>
      </c>
      <c r="K26" s="20" t="s">
        <v>136</v>
      </c>
      <c r="L26" s="47"/>
      <c r="M26" s="32">
        <f>10345*1.3</f>
        <v>13448.5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 t="s">
        <v>137</v>
      </c>
      <c r="L27" s="34"/>
      <c r="M27" s="32">
        <f>68966*1.3</f>
        <v>89655.8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6"/>
      <c r="L32" s="47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88.23</v>
      </c>
      <c r="M38" s="33">
        <f>SUM(M24:M37)</f>
        <v>119864.68705173</v>
      </c>
    </row>
    <row r="39" spans="1:11" ht="12.75">
      <c r="A39" s="2" t="s">
        <v>6</v>
      </c>
      <c r="F39" s="11">
        <v>55387.7</v>
      </c>
      <c r="K39" s="1" t="s">
        <v>62</v>
      </c>
    </row>
    <row r="40" spans="1:13" ht="12.75">
      <c r="A40" t="s">
        <v>7</v>
      </c>
      <c r="F40" s="5">
        <v>79153.34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1.4290779360760602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250+400+250+105</f>
        <v>1005</v>
      </c>
      <c r="J42" s="20">
        <v>1</v>
      </c>
      <c r="K42" s="20"/>
      <c r="L42" s="25"/>
      <c r="M42" s="34"/>
    </row>
    <row r="43" spans="1:13" ht="12.75">
      <c r="A43" s="3" t="s">
        <v>9</v>
      </c>
      <c r="B43" s="3"/>
      <c r="C43" s="3"/>
      <c r="D43" s="3"/>
      <c r="E43" s="1"/>
      <c r="F43" s="8">
        <f>F40+F42</f>
        <v>80158.34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1153*1.202</f>
        <v>1385.906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9002.606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7693.6320000000005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7693.6320000000005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239353</v>
      </c>
      <c r="D57">
        <v>229360</v>
      </c>
      <c r="E57">
        <v>3465.6</v>
      </c>
      <c r="F57" s="35">
        <f>C57/D57*E57</f>
        <v>3616.592940355772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1683.2325006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119864.68705173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0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  <c r="J64" s="20">
        <v>23</v>
      </c>
      <c r="K64" s="20"/>
      <c r="L64" s="25"/>
      <c r="M64" s="25"/>
    </row>
    <row r="65" spans="1:13" ht="12.75">
      <c r="A65" s="51" t="s">
        <v>75</v>
      </c>
      <c r="B65" s="51"/>
      <c r="C65" s="51"/>
      <c r="D65" s="52"/>
      <c r="E65" s="51"/>
      <c r="F65" s="52">
        <v>0</v>
      </c>
      <c r="J65" s="20">
        <v>24</v>
      </c>
      <c r="K65" s="20"/>
      <c r="L65" s="25"/>
      <c r="M65" s="25"/>
    </row>
    <row r="66" spans="1:13" ht="12.75">
      <c r="A66" s="51" t="s">
        <v>84</v>
      </c>
      <c r="B66" s="51"/>
      <c r="C66" s="51"/>
      <c r="D66" s="52">
        <v>0</v>
      </c>
      <c r="E66" s="51"/>
      <c r="F66" s="52">
        <f>D66*E32</f>
        <v>0</v>
      </c>
      <c r="J66" s="20"/>
      <c r="K66" s="20"/>
      <c r="L66" s="30" t="s">
        <v>65</v>
      </c>
      <c r="M66" s="33">
        <f>SUM(M42:M65)</f>
        <v>0</v>
      </c>
    </row>
    <row r="67" spans="1:6" ht="12.75">
      <c r="A67" s="4" t="s">
        <v>25</v>
      </c>
      <c r="B67" s="10"/>
      <c r="C67" s="10"/>
      <c r="F67" s="31">
        <f>SUM(F57:F66)</f>
        <v>126065.56849268576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0.19</v>
      </c>
      <c r="E69" t="s">
        <v>14</v>
      </c>
      <c r="F69" s="11">
        <f>B69*D69</f>
        <v>658.4639999999999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1.13</v>
      </c>
      <c r="E72" t="s">
        <v>14</v>
      </c>
      <c r="F72" s="11">
        <f>B72*D72</f>
        <v>3916.1279999999997</v>
      </c>
    </row>
    <row r="73" spans="1:6" ht="12.75">
      <c r="A73" s="4" t="s">
        <v>29</v>
      </c>
      <c r="F73" s="31">
        <f>F69+F72</f>
        <v>4574.592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2.45</v>
      </c>
      <c r="E76" t="s">
        <v>14</v>
      </c>
      <c r="F76" s="11">
        <f>B76*D76</f>
        <v>8490.720000000001</v>
      </c>
    </row>
    <row r="77" spans="1:6" ht="12.75">
      <c r="A77" s="4" t="s">
        <v>32</v>
      </c>
      <c r="F77" s="31">
        <f>SUM(F76)</f>
        <v>8490.720000000001</v>
      </c>
    </row>
    <row r="78" spans="1:6" ht="12.75">
      <c r="A78" s="49" t="s">
        <v>78</v>
      </c>
      <c r="B78" s="45"/>
      <c r="C78" s="45"/>
      <c r="D78" s="48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44">
        <f>F51+F55+F67+F73+F77+F78</f>
        <v>155827.11849268578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9037.972872575774</v>
      </c>
    </row>
    <row r="81" spans="1:6" ht="12.75">
      <c r="A81" s="1"/>
      <c r="B81" s="37" t="s">
        <v>128</v>
      </c>
      <c r="C81" s="37"/>
      <c r="D81" s="1"/>
      <c r="E81" s="57"/>
      <c r="F81" s="58">
        <v>2781.25</v>
      </c>
    </row>
    <row r="82" spans="1:6" ht="12.75">
      <c r="A82" s="1"/>
      <c r="B82" s="37" t="s">
        <v>129</v>
      </c>
      <c r="C82" s="37"/>
      <c r="D82" s="1"/>
      <c r="E82" s="57"/>
      <c r="F82" s="58">
        <v>398.1</v>
      </c>
    </row>
    <row r="83" spans="1:6" ht="12.75">
      <c r="A83" s="1"/>
      <c r="B83" s="37" t="s">
        <v>130</v>
      </c>
      <c r="C83" s="37"/>
      <c r="D83" s="1"/>
      <c r="E83" s="57"/>
      <c r="F83" s="58">
        <v>2018.39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170062.83136526158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9" t="s">
        <v>135</v>
      </c>
    </row>
    <row r="86" spans="1:6" ht="12.75">
      <c r="A86" s="13"/>
      <c r="B86" s="40">
        <v>43586</v>
      </c>
      <c r="C86" s="41">
        <v>-186010</v>
      </c>
      <c r="D86" s="42">
        <f>F43</f>
        <v>80158.34</v>
      </c>
      <c r="E86" s="42">
        <f>F84</f>
        <v>170062.83136526158</v>
      </c>
      <c r="F86" s="43">
        <f>C86+D86-E86</f>
        <v>-275914.4913652616</v>
      </c>
    </row>
    <row r="88" spans="1:6" ht="13.5" thickBot="1">
      <c r="A88" t="s">
        <v>112</v>
      </c>
      <c r="C88" s="54">
        <v>43586</v>
      </c>
      <c r="D88" s="8" t="s">
        <v>113</v>
      </c>
      <c r="E88" s="54">
        <v>43616</v>
      </c>
      <c r="F88" t="s">
        <v>114</v>
      </c>
    </row>
    <row r="89" spans="1:7" ht="13.5" thickBot="1">
      <c r="A89" t="s">
        <v>115</v>
      </c>
      <c r="F89" s="55">
        <f>E86</f>
        <v>170062.83136526158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2019-08-01T13:16:49Z</dcterms:modified>
  <cp:category/>
  <cp:version/>
  <cp:contentType/>
  <cp:contentStatus/>
</cp:coreProperties>
</file>