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<sst xmlns="http://schemas.openxmlformats.org/spreadsheetml/2006/main" count="164" uniqueCount="141">
  <si>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</si>
  <si>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</si>
  <si>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</si>
  <si>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</si>
  <si>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</si>
  <si>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</si>
  <si>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</si>
  <si>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</si>
  <si>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</si>
  <si>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</si>
  <si>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</si>
  <si>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</si>
  <si>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</si>
  <si>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</si>
  <si>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</si>
  <si>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</si>
  <si>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</si>
  <si>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</si>
  <si>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</si>
  <si>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</si>
  <si>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</si>
  <si>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</si>
  <si>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</si>
  <si>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</si>
  <si>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</si>
  <si>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</si>
  <si>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</si>
  <si>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</si>
  <si>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</si>
  <si>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</si>
  <si>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</si>
  <si>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</si>
  <si>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</si>
  <si>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</si>
  <si>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</si>
  <si>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</si>
  <si>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</si>
  <si>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</si>
  <si>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</si>
  <si>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</si>
  <si>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</si>
  <si>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</si>
  <si>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</si>
  <si>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</si>
  <si>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</si>
  <si>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</si>
  <si>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</si>
  <si>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</si>
  <si>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</si>
  <si>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</si>
  <si>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</si>
  <si>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</si>
  <si>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</si>
  <si>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</si>
  <si>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</si>
  <si>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</si>
  <si>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</si>
  <si>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</si>
  <si>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</si>
  <si>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</si>
  <si>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</si>
  <si>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</si>
  <si>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</si>
  <si>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</si>
  <si>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</si>
  <si>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</si>
  <si>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</si>
  <si>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</si>
  <si>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</si>
  <si>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</si>
  <si>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</si>
  <si>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</si>
  <si>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</si>
  <si>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</si>
  <si>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</si>
  <si>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</si>
  <si>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</si>
  <si>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</si>
  <si>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</si>
  <si>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</si>
  <si>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</si>
  <si>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</si>
  <si>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</si>
  <si>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</si>
  <si>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</si>
  <si>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</si>
  <si>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</si>
  <si>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</si>
  <si>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</si>
  <si>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</si>
  <si>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</si>
  <si>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</si>
  <si>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</si>
  <si>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</si>
  <si>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</si>
  <si>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</si>
  <si>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</si>
  <si>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</si>
  <si>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</si>
  <si>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</si>
  <si>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</si>
  <si>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</si>
  <si>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</si>
  <si>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</si>
  <si>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</si>
  <si>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</si>
  <si>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</si>
  <si>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</si>
  <si>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</si>
  <si>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</si>
  <si>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</si>
  <si>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</si>
  <si>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</si>
  <si>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</si>
  <si>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</si>
  <si>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</si>
  <si>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</si>
  <si>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</si>
  <si>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</si>
  <si>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</si>
  <si>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</si>
  <si>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</si>
  <si>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</si>
  <si>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</si>
  <si>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</si>
  <si>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</si>
  <si>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</si>
  <si>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</si>
  <si>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</si>
  <si>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</si>
  <si>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</si>
  <si>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</si>
  <si>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</si>
  <si>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</si>
  <si>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</si>
  <si>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установка циркуляционного насоса</t>
  </si>
  <si>
    <t>циркуляционный насос</t>
  </si>
  <si>
    <t>1шт</t>
  </si>
  <si>
    <t>смена светильника (4шт) а-д1,2</t>
  </si>
  <si>
    <t>светильник</t>
  </si>
  <si>
    <t>4шт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</si>
</sst>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16.95</v>
      </c>
      <c r="M24" s="31">
        <f>L24*126.87*1.302*1.15</f>
        <v>3219.8635444499996</v>
      </c>
    </row>
    <row r="25" spans="1:13" ht="12.75">
      <c r="A25" t="s">
        <v>105</v>
      </c>
      <c r="J25" s="20">
        <v>2</v>
      </c>
      <c r="K25" s="20" t="s">
        <v>138</v>
      </c>
      <c r="L25" s="47">
        <f>0.04*89.1</f>
        <v>3.564</v>
      </c>
      <c r="M25" s="31">
        <f aca="true" t="shared" si="1" ref="M25:M35">L25*126.87*1.302*1.15</f>
        <v>677.0261753640001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20.514</v>
      </c>
      <c r="M36" s="32">
        <f>SUM(M24:M35)</f>
        <v>3896.889719814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47080.51</v>
      </c>
      <c r="J40" s="20">
        <v>1</v>
      </c>
      <c r="K40" s="20" t="s">
        <v>136</v>
      </c>
      <c r="L40" s="25" t="s">
        <v>137</v>
      </c>
      <c r="M40" s="25">
        <v>11971.7</v>
      </c>
    </row>
    <row r="41" spans="1:13" ht="12.75">
      <c r="A41" t="s">
        <v>7</v>
      </c>
      <c r="F41" s="5">
        <v>51163.91</v>
      </c>
      <c r="J41" s="20">
        <v>2</v>
      </c>
      <c r="K41" s="20" t="s">
        <v>139</v>
      </c>
      <c r="L41" s="23" t="s">
        <v>140</v>
      </c>
      <c r="M41" s="23">
        <f>4*296.25</f>
        <v>1185</v>
      </c>
    </row>
    <row r="42" spans="2:13" ht="12.75">
      <c r="B42" t="s">
        <v>8</v>
      </c>
      <c r="F42" s="9">
        <f>F41/F40</f>
        <v>1.0867322805126793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52063.91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13156.7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12169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2.22</v>
      </c>
      <c r="E54" t="s">
        <v>14</v>
      </c>
      <c r="F54" s="11">
        <f>E33*D54</f>
        <v>6214.668000000001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6214.668000000001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241830</v>
      </c>
      <c r="D58">
        <v>229360</v>
      </c>
      <c r="E58">
        <v>3169.4</v>
      </c>
      <c r="F58" s="36">
        <f>C58/D58*E58</f>
        <v>3341.7160882455532</v>
      </c>
    </row>
    <row r="59" spans="1:6" ht="12.75">
      <c r="A59" t="s">
        <v>20</v>
      </c>
      <c r="F59" s="36">
        <f>M20</f>
        <v>379.92490200000003</v>
      </c>
    </row>
    <row r="60" spans="1:6" ht="12.75">
      <c r="A60" t="s">
        <v>21</v>
      </c>
      <c r="F60" s="11">
        <f>M36</f>
        <v>3896.889719814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13156.7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0.32</v>
      </c>
      <c r="E65" t="s">
        <v>14</v>
      </c>
      <c r="F65" s="46">
        <f>B65*D65</f>
        <v>895.808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21671.038710059554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0.19</v>
      </c>
      <c r="E70" t="s">
        <v>14</v>
      </c>
      <c r="F70" s="46">
        <f>B70*D70</f>
        <v>531.886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1.08</v>
      </c>
      <c r="E73" t="s">
        <v>14</v>
      </c>
      <c r="F73" s="11">
        <f>B73*D73</f>
        <v>3023.3520000000003</v>
      </c>
    </row>
    <row r="74" spans="1:6" ht="12.75">
      <c r="A74" s="10" t="s">
        <v>29</v>
      </c>
      <c r="F74" s="33">
        <f>F70+F73</f>
        <v>3555.2380000000003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2.8</v>
      </c>
      <c r="E77" t="s">
        <v>14</v>
      </c>
      <c r="F77" s="11">
        <f>B77*D77</f>
        <v>7838.32</v>
      </c>
    </row>
    <row r="78" spans="1:6" ht="12.75">
      <c r="A78" s="10" t="s">
        <v>32</v>
      </c>
      <c r="F78" s="33">
        <f>SUM(F77)</f>
        <v>7838.32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51448.26471005956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2983.999353183454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0</v>
      </c>
      <c r="I82" s="7"/>
    </row>
    <row r="83" spans="1:9" ht="12.75">
      <c r="A83" s="1"/>
      <c r="B83" s="37" t="s">
        <v>129</v>
      </c>
      <c r="C83" s="37"/>
      <c r="D83" s="1"/>
      <c r="E83" s="58"/>
      <c r="F83" s="57">
        <v>772.4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59237.594063243014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43647</v>
      </c>
      <c r="C87" s="41">
        <v>-217234</v>
      </c>
      <c r="D87" s="44">
        <f>F44</f>
        <v>52063.91</v>
      </c>
      <c r="E87" s="44">
        <f>F85</f>
        <v>59237.594063243014</v>
      </c>
      <c r="F87" s="45">
        <f>C87+D87-E87</f>
        <v>-224407.684063243</v>
      </c>
    </row>
    <row r="89" spans="1:6" ht="13.5" thickBot="1">
      <c r="A89" t="s">
        <v>110</v>
      </c>
      <c r="C89" s="53">
        <v>43647</v>
      </c>
      <c r="D89" s="8" t="s">
        <v>111</v>
      </c>
      <c r="E89" s="53">
        <v>43677</v>
      </c>
      <c r="F89" t="s">
        <v>112</v>
      </c>
    </row>
    <row r="90" spans="1:7" ht="13.5" thickBot="1">
      <c r="A90" t="s">
        <v>113</v>
      </c>
      <c r="F90" s="54">
        <f>E87</f>
        <v>59237.594063243014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2019-09-27T08:41:35Z</dcterms:modified>
  <cp:category/>
  <cp:version/>
  <cp:contentType/>
  <cp:contentStatus/>
</cp:coreProperties>
</file>