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<sst xmlns="http://schemas.openxmlformats.org/spreadsheetml/2006/main" count="157" uniqueCount="137">
  <si>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</si>
  <si>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</si>
  <si>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</si>
  <si>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</si>
  <si>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</si>
  <si>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</si>
  <si>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</si>
  <si>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</si>
  <si>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</si>
  <si>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</si>
  <si>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</si>
  <si>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</si>
  <si>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</si>
  <si>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</si>
  <si>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</si>
  <si>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</si>
  <si>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</si>
  <si>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</si>
  <si>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</si>
  <si>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</si>
  <si>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</si>
  <si>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</si>
  <si>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</si>
  <si>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</si>
  <si>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</si>
  <si>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</si>
  <si>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</si>
  <si>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</si>
  <si>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</si>
  <si>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</si>
  <si>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</si>
  <si>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</si>
  <si>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</si>
  <si>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</si>
  <si>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</si>
  <si>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</si>
  <si>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</si>
  <si>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</si>
  <si>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</si>
  <si>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</si>
  <si>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</si>
  <si>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</si>
  <si>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</si>
  <si>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</si>
  <si>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</si>
  <si>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</si>
  <si>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</si>
  <si>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</si>
  <si>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</si>
  <si>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</si>
  <si>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</si>
  <si>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</si>
  <si>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</si>
  <si>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</si>
  <si>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</si>
  <si>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</si>
  <si>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</si>
  <si>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</si>
  <si>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</si>
  <si>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</si>
  <si>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</si>
  <si>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</si>
  <si>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</si>
  <si>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</si>
  <si>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</si>
  <si>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</si>
  <si>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</si>
  <si>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</si>
  <si>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</si>
  <si>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</si>
  <si>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</si>
  <si>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</si>
  <si>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</si>
  <si>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</si>
  <si>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</si>
  <si>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</si>
  <si>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</si>
  <si>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</t>
  </si>
  <si>
    <t>(техобслуживание и ремонт по счету)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</si>
  <si>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</si>
  <si>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</si>
  <si>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</si>
  <si>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</si>
  <si>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</si>
  <si>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</si>
  <si>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</si>
  <si>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</si>
  <si>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</si>
  <si>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</si>
  <si>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</si>
  <si>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</si>
  <si>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</si>
  <si>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</si>
  <si>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</si>
  <si>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</si>
  <si>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</si>
  <si>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</si>
  <si>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</si>
  <si>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</si>
  <si>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</si>
  <si>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</si>
  <si>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</si>
  <si>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</si>
  <si>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</si>
  <si>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</si>
  <si>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</si>
  <si>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</si>
  <si>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</si>
  <si>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</si>
  <si>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</si>
  <si>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</si>
  <si>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</si>
  <si>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</si>
  <si>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</si>
  <si>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</si>
  <si>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</si>
  <si>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</si>
  <si>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</si>
  <si>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</si>
  <si>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</si>
  <si>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</si>
  <si>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</si>
  <si>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</si>
  <si>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</si>
  <si>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</si>
  <si>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</si>
  <si>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</si>
  <si>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</si>
  <si>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(арендатор, ростелеком, костар)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</si>
  <si>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</si>
  <si>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</si>
  <si>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</si>
  <si>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</si>
  <si>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</si>
  <si>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августа</t>
  </si>
  <si>
    <t>за   август  2019 г.</t>
  </si>
  <si>
    <t>ост.на 01.09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</si>
</sst>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22" xfId="0" applyNumberFormat="1" applyBorder="1" applyAlignment="1">
      <alignment horizontal="center"/>
    </xf>
    <xf numFmtId="0" fontId="10" fillId="0" borderId="0" xfId="0" applyFont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2">
      <selection activeCell="D73" sqref="D73"/>
    </sheetView>
  </sheetViews>
  <sheetFormatPr defaultColWidth="9.00390625" defaultRowHeight="12.75"/>
  <cols>
    <col min="1" max="1" width="15.50390625" style="0" customWidth="1"/>
    <col min="3" max="3" width="12.00390625" style="0" customWidth="1"/>
    <col min="4" max="4" width="11.125" style="0" customWidth="1"/>
    <col min="5" max="5" width="13.125" style="0" customWidth="1"/>
    <col min="6" max="6" width="9.50390625" style="0" bestFit="1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87</v>
      </c>
      <c r="D2" s="8">
        <v>8</v>
      </c>
      <c r="K2" s="5" t="s">
        <v>135</v>
      </c>
    </row>
    <row r="3" spans="1:13" ht="12.75">
      <c r="A3" t="s">
        <v>88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:13" ht="12.75">
      <c r="A4" t="s">
        <v>89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134</v>
      </c>
      <c r="G5" s="8" t="s">
        <v>133</v>
      </c>
      <c r="J5" s="15"/>
      <c r="K5" s="15"/>
      <c r="L5" s="21" t="s">
        <v>39</v>
      </c>
      <c r="M5" s="21"/>
    </row>
    <row r="6" spans="1:13" ht="12.75">
      <c r="A6" t="s">
        <v>90</v>
      </c>
      <c r="J6" s="20">
        <v>1</v>
      </c>
      <c r="K6" s="20" t="s">
        <v>80</v>
      </c>
      <c r="L6" s="25">
        <v>0</v>
      </c>
      <c r="M6" s="46">
        <f>L6*126.87*1.302</f>
        <v>0</v>
      </c>
    </row>
    <row r="7" spans="2:13" ht="12.75">
      <c r="B7" t="s">
        <v>91</v>
      </c>
      <c r="C7" s="1" t="s">
        <v>92</v>
      </c>
      <c r="D7" s="8">
        <v>6</v>
      </c>
      <c r="J7" s="14">
        <v>2</v>
      </c>
      <c r="K7" s="14" t="s">
        <v>42</v>
      </c>
      <c r="L7" s="14"/>
      <c r="M7" s="46">
        <f aca="true" t="shared" si="0" ref="M7:M19">L7*126.87*1.302</f>
        <v>0</v>
      </c>
    </row>
    <row r="8" spans="10:13" ht="12.75">
      <c r="J8" s="15"/>
      <c r="K8" s="15" t="s">
        <v>43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44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45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96</v>
      </c>
      <c r="J12" s="14">
        <v>4</v>
      </c>
      <c r="K12" s="17" t="s">
        <v>46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47</v>
      </c>
      <c r="L13" s="23"/>
      <c r="M13" s="46">
        <f t="shared" si="0"/>
        <v>0</v>
      </c>
    </row>
    <row r="14" spans="1:13" ht="12.75">
      <c r="A14" t="s">
        <v>98</v>
      </c>
      <c r="J14" s="20">
        <v>5</v>
      </c>
      <c r="K14" s="19" t="s">
        <v>49</v>
      </c>
      <c r="L14" s="25">
        <v>6.95</v>
      </c>
      <c r="M14" s="46">
        <f t="shared" si="0"/>
        <v>1148.0339430000001</v>
      </c>
    </row>
    <row r="15" spans="1:13" ht="12.75">
      <c r="A15" t="s">
        <v>99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100</v>
      </c>
      <c r="J16" s="15" t="s">
        <v>51</v>
      </c>
      <c r="K16" s="26" t="s">
        <v>52</v>
      </c>
      <c r="L16" s="21">
        <v>2.99</v>
      </c>
      <c r="M16" s="46">
        <f t="shared" si="0"/>
        <v>493.9023726000001</v>
      </c>
    </row>
    <row r="17" spans="5:13" ht="12.75">
      <c r="E17" t="s">
        <v>101</v>
      </c>
      <c r="J17" s="15" t="s">
        <v>53</v>
      </c>
      <c r="K17" s="26" t="s">
        <v>84</v>
      </c>
      <c r="L17" s="21">
        <v>8</v>
      </c>
      <c r="M17" s="46">
        <f t="shared" si="0"/>
        <v>1321.47792</v>
      </c>
    </row>
    <row r="18" spans="5:13" ht="12.75">
      <c r="E18" t="s">
        <v>102</v>
      </c>
      <c r="J18" s="15" t="s">
        <v>55</v>
      </c>
      <c r="K18" s="26" t="s">
        <v>54</v>
      </c>
      <c r="L18" s="21">
        <v>1.44</v>
      </c>
      <c r="M18" s="46">
        <f t="shared" si="0"/>
        <v>237.86602560000003</v>
      </c>
    </row>
    <row r="19" spans="1:13" ht="12.75">
      <c r="A19" t="s">
        <v>103</v>
      </c>
      <c r="J19" s="16" t="s">
        <v>83</v>
      </c>
      <c r="K19" s="18" t="s">
        <v>56</v>
      </c>
      <c r="L19" s="23">
        <v>0.5</v>
      </c>
      <c r="M19" s="46">
        <f t="shared" si="0"/>
        <v>82.59237</v>
      </c>
    </row>
    <row r="20" spans="1:13" ht="12.75">
      <c r="A20" t="s">
        <v>104</v>
      </c>
      <c r="J20" s="20"/>
      <c r="K20" s="27" t="s">
        <v>57</v>
      </c>
      <c r="L20" s="28">
        <f>SUM(L6:L19)</f>
        <v>19.880000000000003</v>
      </c>
      <c r="M20" s="34">
        <f>SUM(M6:M19)</f>
        <v>3283.8726312</v>
      </c>
    </row>
    <row r="21" spans="1:11" ht="12.75">
      <c r="A21" t="s">
        <v>129</v>
      </c>
      <c r="K21" s="1" t="s">
        <v>58</v>
      </c>
    </row>
    <row r="22" spans="1:13" ht="12.75">
      <c r="A22" t="s">
        <v>105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106</v>
      </c>
      <c r="J23" s="23" t="s">
        <v>35</v>
      </c>
      <c r="K23" s="23" t="s">
        <v>36</v>
      </c>
      <c r="L23" s="23" t="s">
        <v>59</v>
      </c>
      <c r="M23" s="23" t="s">
        <v>41</v>
      </c>
    </row>
    <row r="24" spans="1:13" ht="12.75">
      <c r="A24" t="s">
        <v>107</v>
      </c>
      <c r="J24" s="20">
        <v>1</v>
      </c>
      <c r="K24" s="20"/>
      <c r="L24" s="46"/>
      <c r="M24" s="33">
        <f>L24*126.87*1.302*1.15</f>
        <v>0</v>
      </c>
    </row>
    <row r="25" spans="1:13" ht="12.75">
      <c r="A25" t="s">
        <v>108</v>
      </c>
      <c r="J25" s="20">
        <v>2</v>
      </c>
      <c r="K25" s="20"/>
      <c r="L25" s="46"/>
      <c r="M25" s="33">
        <f>L25*126.87*1.302*1.15</f>
        <v>0</v>
      </c>
    </row>
    <row r="26" spans="1:13" ht="12.75">
      <c r="A26" t="s">
        <v>109</v>
      </c>
      <c r="J26" s="20">
        <v>3</v>
      </c>
      <c r="K26" s="20"/>
      <c r="L26" s="46"/>
      <c r="M26" s="33">
        <f>L26*126.87*1.302*1.15</f>
        <v>0</v>
      </c>
    </row>
    <row r="27" spans="1:13" ht="12.75">
      <c r="A27" s="54" t="s">
        <v>110</v>
      </c>
      <c r="B27" s="54"/>
      <c r="C27" s="54"/>
      <c r="D27" s="54"/>
      <c r="E27" s="54"/>
      <c r="F27" s="54"/>
      <c r="G27" s="54"/>
      <c r="H27" s="54"/>
      <c r="J27" s="20">
        <v>4</v>
      </c>
      <c r="K27" s="20"/>
      <c r="L27" s="25"/>
      <c r="M27" s="33">
        <f aca="true" t="shared" si="1" ref="M27:M35">L27*126.87*1.302*1.15</f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112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2844.4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248</v>
      </c>
      <c r="F36" t="s">
        <v>65</v>
      </c>
      <c r="J36" s="20"/>
      <c r="K36" s="30" t="s">
        <v>57</v>
      </c>
      <c r="L36" s="28">
        <f>SUM(L24:L24)</f>
        <v>0</v>
      </c>
      <c r="M36" s="34">
        <f>SUM(M24:M35)</f>
        <v>0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62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63</v>
      </c>
    </row>
    <row r="40" spans="1:13" ht="12.75">
      <c r="A40" s="2" t="s">
        <v>6</v>
      </c>
      <c r="F40" s="11">
        <v>42048.37</v>
      </c>
      <c r="J40" s="20">
        <v>1</v>
      </c>
      <c r="K40" s="20"/>
      <c r="L40" s="25"/>
      <c r="M40" s="25"/>
    </row>
    <row r="41" spans="1:13" ht="12.75">
      <c r="A41" t="s">
        <v>7</v>
      </c>
      <c r="F41" s="11">
        <v>34503.59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0.8205690256245366</v>
      </c>
      <c r="J42" s="20">
        <v>3</v>
      </c>
      <c r="K42" s="20"/>
      <c r="L42" s="25"/>
      <c r="M42" s="25"/>
    </row>
    <row r="43" spans="1:13" ht="12.75">
      <c r="A43" t="s">
        <v>128</v>
      </c>
      <c r="E43" s="62"/>
      <c r="F43" s="11">
        <f>(513.2*14.37)+250+400</f>
        <v>8024.684</v>
      </c>
      <c r="J43" s="20">
        <v>4</v>
      </c>
      <c r="K43" s="57"/>
      <c r="L43" s="58"/>
      <c r="M43" s="61"/>
    </row>
    <row r="44" spans="1:13" ht="12.75">
      <c r="A44" s="3" t="s">
        <v>9</v>
      </c>
      <c r="B44" s="3"/>
      <c r="C44" s="3"/>
      <c r="D44" s="3"/>
      <c r="E44" s="1"/>
      <c r="F44" s="8">
        <f>F41+F43</f>
        <v>42528.274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(5175+678)*1.302</f>
        <v>7620.606000000001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(2000+133.33)*1.302</f>
        <v>2777.59566</v>
      </c>
      <c r="J50" s="20">
        <v>11</v>
      </c>
      <c r="K50" s="20"/>
      <c r="L50" s="25"/>
      <c r="M50" s="25"/>
    </row>
    <row r="51" spans="1:13" ht="12.75">
      <c r="A51" s="6" t="s">
        <v>85</v>
      </c>
      <c r="E51" s="5"/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32</v>
      </c>
      <c r="B52" s="1"/>
      <c r="F52" s="32">
        <f>F49+F50+F51</f>
        <v>10398.20166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76</v>
      </c>
      <c r="D54" s="5">
        <v>2.22</v>
      </c>
      <c r="E54" t="s">
        <v>14</v>
      </c>
      <c r="F54" s="11">
        <f>E33*D54</f>
        <v>6314.568000000001</v>
      </c>
      <c r="J54" s="20">
        <v>15</v>
      </c>
      <c r="K54" s="20"/>
      <c r="L54" s="25"/>
      <c r="M54" s="25"/>
    </row>
    <row r="55" spans="1:13" ht="12.75">
      <c r="A55" t="s">
        <v>82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4"/>
      <c r="C56" s="10"/>
      <c r="F56" s="32">
        <f>SUM(F54:F55)</f>
        <v>6314.568000000001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53">
        <v>241335</v>
      </c>
      <c r="D58">
        <v>229360</v>
      </c>
      <c r="E58">
        <v>2844.4</v>
      </c>
      <c r="F58" s="35">
        <f>C58/D58*E58</f>
        <v>2992.90754272759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3283.8726312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0</v>
      </c>
      <c r="J60" s="20">
        <v>21</v>
      </c>
      <c r="K60" s="20"/>
      <c r="L60" s="25"/>
      <c r="M60" s="25"/>
    </row>
    <row r="61" spans="1:13" ht="12.75">
      <c r="A61" t="s">
        <v>74</v>
      </c>
      <c r="F61" s="5">
        <v>0</v>
      </c>
      <c r="J61" s="20"/>
      <c r="K61" s="20"/>
      <c r="L61" s="31" t="s">
        <v>64</v>
      </c>
      <c r="M61" s="28">
        <f>SUM(M40:M60)</f>
        <v>0</v>
      </c>
    </row>
    <row r="62" spans="1:6" ht="12.75">
      <c r="A62" t="s">
        <v>22</v>
      </c>
      <c r="F62" s="5">
        <f>M61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2844.4</v>
      </c>
      <c r="C65" t="s">
        <v>13</v>
      </c>
      <c r="D65" s="11">
        <v>0.6</v>
      </c>
      <c r="E65" t="s">
        <v>14</v>
      </c>
      <c r="F65" s="11">
        <f>B65*D65</f>
        <v>1706.64</v>
      </c>
    </row>
    <row r="66" spans="1:6" ht="12.75">
      <c r="A66" s="64" t="s">
        <v>77</v>
      </c>
      <c r="B66" s="64" t="s">
        <v>78</v>
      </c>
      <c r="C66" s="64"/>
      <c r="D66" s="65"/>
      <c r="E66" s="64"/>
      <c r="F66" s="65">
        <v>0</v>
      </c>
    </row>
    <row r="67" spans="1:6" ht="12.75">
      <c r="A67" s="49" t="s">
        <v>86</v>
      </c>
      <c r="B67" s="49"/>
      <c r="C67" s="49"/>
      <c r="D67" s="52">
        <v>0</v>
      </c>
      <c r="E67" s="49"/>
      <c r="F67" s="52">
        <f>D67*E33</f>
        <v>0</v>
      </c>
    </row>
    <row r="68" spans="1:6" ht="12.75">
      <c r="A68" s="4" t="s">
        <v>68</v>
      </c>
      <c r="B68" s="4"/>
      <c r="C68" s="10"/>
      <c r="F68" s="32">
        <f>SUM(F58:F67)</f>
        <v>7983.42017392759</v>
      </c>
    </row>
    <row r="69" ht="12.75">
      <c r="A69" s="4" t="s">
        <v>25</v>
      </c>
    </row>
    <row r="70" spans="1:6" ht="12.75">
      <c r="A70" t="s">
        <v>26</v>
      </c>
      <c r="B70">
        <v>2844.4</v>
      </c>
      <c r="C70" t="s">
        <v>65</v>
      </c>
      <c r="D70" s="5">
        <v>0.19</v>
      </c>
      <c r="E70" t="s">
        <v>14</v>
      </c>
      <c r="F70" s="11">
        <f>B70*D70</f>
        <v>540.436</v>
      </c>
    </row>
    <row r="71" spans="1:6" ht="12.75">
      <c r="A71" t="s">
        <v>27</v>
      </c>
      <c r="F71" s="5"/>
    </row>
    <row r="72" spans="1:6" ht="12.75">
      <c r="A72" s="7" t="s">
        <v>73</v>
      </c>
      <c r="F72" s="5"/>
    </row>
    <row r="73" spans="2:6" ht="12.75">
      <c r="B73">
        <v>2844.4</v>
      </c>
      <c r="C73" t="s">
        <v>67</v>
      </c>
      <c r="D73" s="11">
        <v>1.06</v>
      </c>
      <c r="F73" s="11">
        <f>B73*D73</f>
        <v>3015.0640000000003</v>
      </c>
    </row>
    <row r="74" spans="1:6" ht="12.75">
      <c r="A74" s="4" t="s">
        <v>28</v>
      </c>
      <c r="B74" s="1"/>
      <c r="F74" s="32">
        <f>F70+F73</f>
        <v>3555.5000000000005</v>
      </c>
    </row>
    <row r="75" ht="12.75">
      <c r="A75" s="4" t="s">
        <v>29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2844.4</v>
      </c>
      <c r="C77" t="s">
        <v>67</v>
      </c>
      <c r="D77" s="11">
        <v>2.13</v>
      </c>
      <c r="F77" s="5">
        <f>B77*D77</f>
        <v>6058.572</v>
      </c>
    </row>
    <row r="78" spans="1:6" ht="12.75">
      <c r="A78" s="4" t="s">
        <v>30</v>
      </c>
      <c r="B78" s="1"/>
      <c r="F78" s="8">
        <f>SUM(F77)</f>
        <v>6058.572</v>
      </c>
    </row>
    <row r="79" spans="1:6" ht="12.75">
      <c r="A79" s="47" t="s">
        <v>81</v>
      </c>
      <c r="B79" s="48"/>
      <c r="C79" s="49"/>
      <c r="D79" s="50">
        <v>0</v>
      </c>
      <c r="E79" s="49"/>
      <c r="F79" s="51">
        <f>D79*E33</f>
        <v>0</v>
      </c>
    </row>
    <row r="80" spans="1:6" ht="12.75">
      <c r="A80" s="1" t="s">
        <v>31</v>
      </c>
      <c r="B80" s="1"/>
      <c r="F80" s="32">
        <f>F52+F56+F68+F74+F78+F79</f>
        <v>34310.261833927594</v>
      </c>
    </row>
    <row r="81" spans="1:9" ht="12.75">
      <c r="A81" s="1" t="s">
        <v>79</v>
      </c>
      <c r="B81" s="36"/>
      <c r="C81" s="45">
        <v>0.058</v>
      </c>
      <c r="D81" s="1"/>
      <c r="E81" s="1"/>
      <c r="F81" s="32">
        <f>F80*5.8%</f>
        <v>1989.9951863678002</v>
      </c>
      <c r="I81" s="7"/>
    </row>
    <row r="82" spans="1:9" ht="12.75">
      <c r="A82" s="1"/>
      <c r="B82" s="36" t="s">
        <v>130</v>
      </c>
      <c r="C82" s="45"/>
      <c r="D82" s="1"/>
      <c r="E82" s="59"/>
      <c r="F82" s="63">
        <v>5662.6</v>
      </c>
      <c r="I82" s="7"/>
    </row>
    <row r="83" spans="1:9" ht="12.75">
      <c r="A83" s="1"/>
      <c r="B83" s="36" t="s">
        <v>131</v>
      </c>
      <c r="C83" s="45"/>
      <c r="D83" s="1"/>
      <c r="E83" s="59"/>
      <c r="F83" s="60">
        <v>226.47</v>
      </c>
      <c r="I83" s="7"/>
    </row>
    <row r="84" spans="1:9" ht="12.75">
      <c r="A84" s="1"/>
      <c r="B84" s="36" t="s">
        <v>132</v>
      </c>
      <c r="C84" s="45"/>
      <c r="D84" s="1"/>
      <c r="E84" s="59"/>
      <c r="F84" s="60">
        <v>0</v>
      </c>
      <c r="I84" s="7"/>
    </row>
    <row r="85" spans="1:6" ht="13.5">
      <c r="A85" s="12" t="s">
        <v>33</v>
      </c>
      <c r="B85" s="12"/>
      <c r="C85" s="12"/>
      <c r="D85" s="12"/>
      <c r="E85" s="12"/>
      <c r="F85" s="42">
        <f>F80+F81+F82+F83+F84</f>
        <v>42189.32702029539</v>
      </c>
    </row>
    <row r="86" spans="2:6" ht="12.75">
      <c r="B86" s="37" t="s">
        <v>69</v>
      </c>
      <c r="C86" s="38" t="s">
        <v>70</v>
      </c>
      <c r="D86" s="22" t="s">
        <v>71</v>
      </c>
      <c r="E86" s="22" t="s">
        <v>72</v>
      </c>
      <c r="F86" s="41" t="s">
        <v>136</v>
      </c>
    </row>
    <row r="87" spans="1:6" ht="12.75">
      <c r="A87" s="13"/>
      <c r="B87" s="39">
        <v>43678</v>
      </c>
      <c r="C87" s="40">
        <v>-340265</v>
      </c>
      <c r="D87" s="43">
        <f>F44</f>
        <v>42528.274</v>
      </c>
      <c r="E87" s="43">
        <f>F85</f>
        <v>42189.32702029539</v>
      </c>
      <c r="F87" s="44">
        <f>C87+D87-E87</f>
        <v>-339926.0530202954</v>
      </c>
    </row>
    <row r="89" spans="1:6" ht="13.5" thickBot="1">
      <c r="A89" t="s">
        <v>113</v>
      </c>
      <c r="C89" s="55">
        <v>43678</v>
      </c>
      <c r="D89" s="8" t="s">
        <v>114</v>
      </c>
      <c r="E89" s="55">
        <v>43708</v>
      </c>
      <c r="F89" t="s">
        <v>115</v>
      </c>
    </row>
    <row r="90" spans="1:7" ht="13.5" thickBot="1">
      <c r="A90" t="s">
        <v>116</v>
      </c>
      <c r="F90" s="56">
        <f>E87</f>
        <v>42189.32702029539</v>
      </c>
      <c r="G90" t="s">
        <v>14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2017-08-21T12:44:39Z</cp:lastPrinted>
  <dcterms:created xsi:type="dcterms:W3CDTF">2008-08-18T07:30:19Z</dcterms:created>
  <dcterms:modified xsi:type="dcterms:W3CDTF">2019-10-23T10:49:58Z</dcterms:modified>
  <cp:category/>
  <cp:version/>
  <cp:contentType/>
  <cp:contentStatus/>
</cp:coreProperties>
</file>