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<sst xmlns="http://schemas.openxmlformats.org/spreadsheetml/2006/main" count="174" uniqueCount="150">
  <si>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</si>
  <si>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</si>
  <si>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</si>
  <si>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</si>
  <si>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</si>
  <si>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</si>
  <si>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</si>
  <si>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</si>
  <si>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</si>
  <si>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</si>
  <si>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</si>
  <si>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</si>
  <si>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</si>
  <si>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</si>
  <si>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</si>
  <si>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</si>
  <si>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</si>
  <si>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</si>
  <si>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</si>
  <si>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</si>
  <si>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</si>
  <si>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</si>
  <si>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</si>
  <si>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</si>
  <si>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</si>
  <si>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</si>
  <si>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</si>
  <si>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</si>
  <si>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</si>
  <si>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</si>
  <si>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</si>
  <si>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</si>
  <si>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</si>
  <si>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</si>
  <si>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</si>
  <si>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</si>
  <si>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</si>
  <si>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</si>
  <si>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</si>
  <si>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</si>
  <si>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</si>
  <si>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</si>
  <si>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</si>
  <si>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</si>
  <si>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</si>
  <si>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</si>
  <si>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</si>
  <si>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</si>
  <si>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</si>
  <si>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</si>
  <si>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</si>
  <si>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</si>
  <si>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</si>
  <si>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</si>
  <si>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</si>
  <si>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</si>
  <si>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</si>
  <si>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</si>
  <si>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</si>
  <si>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</si>
  <si>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</si>
  <si>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</si>
  <si>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</si>
  <si>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</si>
  <si>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</si>
  <si>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</si>
  <si>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</si>
  <si>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</si>
  <si>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</si>
  <si>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</si>
  <si>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</si>
  <si>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</si>
  <si>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</si>
  <si>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</si>
  <si>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</si>
  <si>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</si>
  <si>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</si>
  <si>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</si>
  <si>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</si>
  <si>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</si>
  <si>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</si>
  <si>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</si>
  <si>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</si>
  <si>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</si>
  <si>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</si>
  <si>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</si>
  <si>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</si>
  <si>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</si>
  <si>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</si>
  <si>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</si>
  <si>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</si>
  <si>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</si>
  <si>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</si>
  <si>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</si>
  <si>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</si>
  <si>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</si>
  <si>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</si>
  <si>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</si>
  <si>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</si>
  <si>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</si>
  <si>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</si>
  <si>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</si>
  <si>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</si>
  <si>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</si>
  <si>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</si>
  <si>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</si>
  <si>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</si>
  <si>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</si>
  <si>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</si>
  <si>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</si>
  <si>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</si>
  <si>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</si>
  <si>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</si>
  <si>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</si>
  <si>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</si>
  <si>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</si>
  <si>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</si>
  <si>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</si>
  <si>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</si>
  <si>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</si>
  <si>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</si>
  <si>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</si>
  <si>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</si>
  <si>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</si>
  <si>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</si>
  <si>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</si>
  <si>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</si>
  <si>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</si>
  <si>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</si>
  <si>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</si>
  <si>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</si>
  <si>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</si>
  <si>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</si>
  <si>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август  2019 г.</t>
  </si>
  <si>
    <t>ост.на 01.09</t>
  </si>
  <si>
    <t>ремонт песочницы</t>
  </si>
  <si>
    <t>тес</t>
  </si>
  <si>
    <t>1шт</t>
  </si>
  <si>
    <t>10шт</t>
  </si>
  <si>
    <t>прочистка канализации подвал</t>
  </si>
  <si>
    <t>смена труб д 25 п.пр. (8мп)</t>
  </si>
  <si>
    <t>саморез</t>
  </si>
  <si>
    <t>труба д 25 п.пр.</t>
  </si>
  <si>
    <t>8мп</t>
  </si>
  <si>
    <t>американка 25</t>
  </si>
  <si>
    <t>2шт</t>
  </si>
  <si>
    <t>бочонок 25</t>
  </si>
  <si>
    <t>смена ламп (5шт) п-д2</t>
  </si>
  <si>
    <t>лампа</t>
  </si>
  <si>
    <t>5шт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</si>
</sst>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6" sqref="M4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7">
        <f>L6*126.87*1.302</f>
        <v>531.8948628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1651.8474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19.05</v>
      </c>
      <c r="M20" s="32">
        <f>SUM(M6:M19)</f>
        <v>3146.769297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7" t="s">
        <v>135</v>
      </c>
      <c r="L24" s="47">
        <v>1.85</v>
      </c>
      <c r="M24" s="31">
        <f>L24*126.87*1.302*1.15</f>
        <v>351.43053435</v>
      </c>
    </row>
    <row r="25" spans="1:13" ht="12.75">
      <c r="A25" t="s">
        <v>106</v>
      </c>
      <c r="J25" s="20">
        <v>2</v>
      </c>
      <c r="K25" s="20" t="s">
        <v>139</v>
      </c>
      <c r="L25" s="47">
        <v>4.83</v>
      </c>
      <c r="M25" s="31">
        <f aca="true" t="shared" si="1" ref="M25:M35">L25*126.87*1.302*1.15</f>
        <v>917.51863833</v>
      </c>
    </row>
    <row r="26" spans="1:13" ht="12.75">
      <c r="A26" t="s">
        <v>107</v>
      </c>
      <c r="J26" s="20">
        <v>3</v>
      </c>
      <c r="K26" s="20" t="s">
        <v>140</v>
      </c>
      <c r="L26" s="47">
        <f>0.08*184.3</f>
        <v>14.744000000000002</v>
      </c>
      <c r="M26" s="31">
        <f t="shared" si="1"/>
        <v>2800.8063775440005</v>
      </c>
    </row>
    <row r="27" spans="1:13" ht="12.75">
      <c r="A27" t="s">
        <v>108</v>
      </c>
      <c r="J27" s="20">
        <v>4</v>
      </c>
      <c r="K27" s="20" t="s">
        <v>147</v>
      </c>
      <c r="L27" s="47">
        <f>0.05*7.1</f>
        <v>0.355</v>
      </c>
      <c r="M27" s="31">
        <f t="shared" si="1"/>
        <v>67.43667010499999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57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21.779</v>
      </c>
      <c r="M36" s="32">
        <f>SUM(M24:M35)</f>
        <v>4137.1922203290005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46609.27</v>
      </c>
      <c r="J40" s="20">
        <v>1</v>
      </c>
      <c r="K40" s="20" t="s">
        <v>136</v>
      </c>
      <c r="L40" s="25" t="s">
        <v>137</v>
      </c>
      <c r="M40" s="25">
        <f>0.5*321.21</f>
        <v>160.605</v>
      </c>
    </row>
    <row r="41" spans="1:13" ht="12.75">
      <c r="A41" t="s">
        <v>7</v>
      </c>
      <c r="F41" s="5">
        <v>51278.41</v>
      </c>
      <c r="J41" s="20">
        <v>2</v>
      </c>
      <c r="K41" s="20" t="s">
        <v>141</v>
      </c>
      <c r="L41" s="23" t="s">
        <v>138</v>
      </c>
      <c r="M41" s="23">
        <f>10*0.79</f>
        <v>7.9</v>
      </c>
    </row>
    <row r="42" spans="2:13" ht="12.75">
      <c r="B42" t="s">
        <v>8</v>
      </c>
      <c r="F42" s="9">
        <f>F41/F40</f>
        <v>1.1001762095823429</v>
      </c>
      <c r="J42" s="20">
        <v>3</v>
      </c>
      <c r="K42" s="20" t="s">
        <v>142</v>
      </c>
      <c r="L42" s="23" t="s">
        <v>143</v>
      </c>
      <c r="M42" s="23">
        <f>8*98.96</f>
        <v>791.68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144</v>
      </c>
      <c r="L43" s="23" t="s">
        <v>145</v>
      </c>
      <c r="M43" s="58">
        <f>2*141</f>
        <v>282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52178.41</v>
      </c>
      <c r="J44" s="20">
        <v>5</v>
      </c>
      <c r="K44" s="20" t="s">
        <v>146</v>
      </c>
      <c r="L44" s="23" t="s">
        <v>137</v>
      </c>
      <c r="M44" s="58">
        <v>17.69</v>
      </c>
    </row>
    <row r="45" spans="10:13" ht="12.75">
      <c r="J45" s="20">
        <v>6</v>
      </c>
      <c r="K45" s="20" t="s">
        <v>148</v>
      </c>
      <c r="L45" s="23" t="s">
        <v>149</v>
      </c>
      <c r="M45" s="23">
        <f>5*12.06</f>
        <v>60.300000000000004</v>
      </c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1600*1.302</f>
        <v>2083.2000000000003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9699.9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2.22</v>
      </c>
      <c r="E54" t="s">
        <v>14</v>
      </c>
      <c r="F54" s="11">
        <f>E33*D54</f>
        <v>7036.068000000001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7036.068000000001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241335</v>
      </c>
      <c r="D58">
        <v>229360</v>
      </c>
      <c r="E58">
        <v>3169.4</v>
      </c>
      <c r="F58" s="36">
        <f>C58/D58*E58</f>
        <v>3334.875954830834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3146.769297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4137.1922203290005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1320.175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0.6</v>
      </c>
      <c r="E65" t="s">
        <v>14</v>
      </c>
      <c r="F65" s="46">
        <f>B65*D65</f>
        <v>1901.6399999999999</v>
      </c>
      <c r="J65" s="20"/>
      <c r="K65" s="20"/>
      <c r="L65" s="34" t="s">
        <v>65</v>
      </c>
      <c r="M65" s="35">
        <f>SUM(M40:M64)</f>
        <v>1320.175</v>
      </c>
    </row>
    <row r="66" spans="1:6" ht="12.75">
      <c r="A66" s="59" t="s">
        <v>79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13840.652472159833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0.19</v>
      </c>
      <c r="E70" t="s">
        <v>14</v>
      </c>
      <c r="F70" s="46">
        <f>B70*D70</f>
        <v>602.186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1.06</v>
      </c>
      <c r="E73" t="s">
        <v>14</v>
      </c>
      <c r="F73" s="11">
        <f>B73*D73</f>
        <v>3359.5640000000003</v>
      </c>
    </row>
    <row r="74" spans="1:6" ht="12.75">
      <c r="A74" s="10" t="s">
        <v>29</v>
      </c>
      <c r="F74" s="33">
        <f>F70+F73</f>
        <v>3961.7500000000005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2.13</v>
      </c>
      <c r="E77" t="s">
        <v>14</v>
      </c>
      <c r="F77" s="11">
        <f>B77*D77</f>
        <v>6750.822</v>
      </c>
    </row>
    <row r="78" spans="1:6" ht="12.75">
      <c r="A78" s="10" t="s">
        <v>32</v>
      </c>
      <c r="F78" s="33">
        <f>SUM(F77)</f>
        <v>6750.822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41289.19247215983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2394.77316338527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1518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45487.2456355451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43678</v>
      </c>
      <c r="C87" s="41">
        <v>-143421</v>
      </c>
      <c r="D87" s="44">
        <f>F44</f>
        <v>52178.41</v>
      </c>
      <c r="E87" s="44">
        <f>F85</f>
        <v>45487.2456355451</v>
      </c>
      <c r="F87" s="45">
        <f>C87+D87-E87</f>
        <v>-136729.83563554508</v>
      </c>
    </row>
    <row r="89" spans="1:6" ht="13.5" thickBot="1">
      <c r="A89" t="s">
        <v>111</v>
      </c>
      <c r="C89" s="53">
        <v>43678</v>
      </c>
      <c r="D89" s="8" t="s">
        <v>112</v>
      </c>
      <c r="E89" s="53">
        <v>43708</v>
      </c>
      <c r="F89" t="s">
        <v>113</v>
      </c>
    </row>
    <row r="90" spans="1:7" ht="13.5" thickBot="1">
      <c r="A90" t="s">
        <v>114</v>
      </c>
      <c r="F90" s="54">
        <f>E87</f>
        <v>45487.2456355451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2019-11-11T12:10:26Z</dcterms:modified>
  <cp:category/>
  <cp:version/>
  <cp:contentType/>
  <cp:contentStatus/>
</cp:coreProperties>
</file>