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<sst xmlns="http://schemas.openxmlformats.org/spreadsheetml/2006/main" count="169" uniqueCount="145">
  <si>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</si>
  <si>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</si>
  <si>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</si>
  <si>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</si>
  <si>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</si>
  <si>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</si>
  <si>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</si>
  <si>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</si>
  <si>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</si>
  <si>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</si>
  <si>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</si>
  <si>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</si>
  <si>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</si>
  <si>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</si>
  <si>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</si>
  <si>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</si>
  <si>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</si>
  <si>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</si>
  <si>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</si>
  <si>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</si>
  <si>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</si>
  <si>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</si>
  <si>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</si>
  <si>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</si>
  <si>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</si>
  <si>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</si>
  <si>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</si>
  <si>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</si>
  <si>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</si>
  <si>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</si>
  <si>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</si>
  <si>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</si>
  <si>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</si>
  <si>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</si>
  <si>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</si>
  <si>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</si>
  <si>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</si>
  <si>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</si>
  <si>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</si>
  <si>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</si>
  <si>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</si>
  <si>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</si>
  <si>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</si>
  <si>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</si>
  <si>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</si>
  <si>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</si>
  <si>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</si>
  <si>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</si>
  <si>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</si>
  <si>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</si>
  <si>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</si>
  <si>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</si>
  <si>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</si>
  <si>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</si>
  <si>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</si>
  <si>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</si>
  <si>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</si>
  <si>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</si>
  <si>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</si>
  <si>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</si>
  <si>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</si>
  <si>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</si>
  <si>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</si>
  <si>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</si>
  <si>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</si>
  <si>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</si>
  <si>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</si>
  <si>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</si>
  <si>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</si>
  <si>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</si>
  <si>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</si>
  <si>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</si>
  <si>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</si>
  <si>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</si>
  <si>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</si>
  <si>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</si>
  <si>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</si>
  <si>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</si>
  <si>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</si>
  <si>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</si>
  <si>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</si>
  <si>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</si>
  <si>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</si>
  <si>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</si>
  <si>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</si>
  <si>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</si>
  <si>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</si>
  <si>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</si>
  <si>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</si>
  <si>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</si>
  <si>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</si>
  <si>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</si>
  <si>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</si>
  <si>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</si>
  <si>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</si>
  <si>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</si>
  <si>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</si>
  <si>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</si>
  <si>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</si>
  <si>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</si>
  <si>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</si>
  <si>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</si>
  <si>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</si>
  <si>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</si>
  <si>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</si>
  <si>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</si>
  <si>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</si>
  <si>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</si>
  <si>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</si>
  <si>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</si>
  <si>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</si>
  <si>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</si>
  <si>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</si>
  <si>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</si>
  <si>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</si>
  <si>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</si>
  <si>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</si>
  <si>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</si>
  <si>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</si>
  <si>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</si>
  <si>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</si>
  <si>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</si>
  <si>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</si>
  <si>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</si>
  <si>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</si>
  <si>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</si>
  <si>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</si>
  <si>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</si>
  <si>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</si>
  <si>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</si>
  <si>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</si>
  <si>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</si>
  <si>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февраля</t>
  </si>
  <si>
    <t>за   февраль  2019 г.</t>
  </si>
  <si>
    <t>ост.на 01.03</t>
  </si>
  <si>
    <t>уст-ка заглушки (5шт) подвал</t>
  </si>
  <si>
    <t>заглушка</t>
  </si>
  <si>
    <t>5шт</t>
  </si>
  <si>
    <t>манжета 110</t>
  </si>
  <si>
    <t>смена ламп (12шт) п-д2,3,1,5</t>
  </si>
  <si>
    <t>лампа</t>
  </si>
  <si>
    <t>12шт</t>
  </si>
  <si>
    <t>смена патрона (1шт) п-д2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</si>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</sst>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174" fontId="0" fillId="0" borderId="12" xfId="0" applyNumberForma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5" sqref="M45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0.50390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87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28</v>
      </c>
      <c r="J7" s="14">
        <v>2</v>
      </c>
      <c r="K7" s="14" t="s">
        <v>39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40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41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42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44</v>
      </c>
      <c r="L11" s="23">
        <v>3.72</v>
      </c>
      <c r="M11" s="51">
        <f t="shared" si="0"/>
        <v>614.4872328</v>
      </c>
    </row>
    <row r="12" spans="5:13" ht="12.75">
      <c r="E12" t="s">
        <v>94</v>
      </c>
      <c r="J12" s="14">
        <v>4</v>
      </c>
      <c r="K12" s="17" t="s">
        <v>43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3.72</v>
      </c>
      <c r="M13" s="51">
        <f t="shared" si="0"/>
        <v>614.4872328</v>
      </c>
    </row>
    <row r="14" spans="1:13" ht="12.75">
      <c r="A14" t="s">
        <v>96</v>
      </c>
      <c r="J14" s="20">
        <v>5</v>
      </c>
      <c r="K14" s="19" t="s">
        <v>45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46</v>
      </c>
      <c r="L15" s="22"/>
      <c r="M15" s="51">
        <f t="shared" si="0"/>
        <v>0</v>
      </c>
    </row>
    <row r="16" spans="5:13" ht="12.75">
      <c r="E16" t="s">
        <v>98</v>
      </c>
      <c r="J16" s="15" t="s">
        <v>47</v>
      </c>
      <c r="K16" s="26" t="s">
        <v>48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49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51</v>
      </c>
      <c r="K18" s="26" t="s">
        <v>50</v>
      </c>
      <c r="L18" s="21">
        <v>2.25</v>
      </c>
      <c r="M18" s="51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52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53</v>
      </c>
      <c r="L20" s="28">
        <f>SUM(L6:L19)</f>
        <v>10.190000000000001</v>
      </c>
      <c r="M20" s="34">
        <f>SUM(M6:M19)</f>
        <v>1683.2325006</v>
      </c>
    </row>
    <row r="21" spans="1:11" ht="12.75">
      <c r="A21" t="s">
        <v>127</v>
      </c>
      <c r="K21" s="1" t="s">
        <v>54</v>
      </c>
    </row>
    <row r="22" spans="1:13" ht="12.75">
      <c r="A22" t="s">
        <v>103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104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105</v>
      </c>
      <c r="J24" s="20">
        <v>1</v>
      </c>
      <c r="K24" s="20" t="s">
        <v>135</v>
      </c>
      <c r="L24" s="51">
        <f>5*1.12</f>
        <v>5.6000000000000005</v>
      </c>
      <c r="M24" s="33">
        <f>L24*126.87*1.302*1.15</f>
        <v>1063.7897256</v>
      </c>
    </row>
    <row r="25" spans="1:13" ht="12.75">
      <c r="A25" t="s">
        <v>106</v>
      </c>
      <c r="J25" s="20">
        <v>2</v>
      </c>
      <c r="K25" s="20" t="s">
        <v>139</v>
      </c>
      <c r="L25" s="60">
        <f>0.12*7.1</f>
        <v>0.852</v>
      </c>
      <c r="M25" s="33">
        <f aca="true" t="shared" si="1" ref="M25:M36">L25*126.87*1.302*1.15</f>
        <v>161.84800825199997</v>
      </c>
    </row>
    <row r="26" spans="1:13" ht="12.75">
      <c r="A26" t="s">
        <v>107</v>
      </c>
      <c r="J26" s="20">
        <v>3</v>
      </c>
      <c r="K26" s="20" t="s">
        <v>142</v>
      </c>
      <c r="L26" s="60">
        <f>0.01*39.6</f>
        <v>0.396</v>
      </c>
      <c r="M26" s="33">
        <f t="shared" si="1"/>
        <v>75.225130596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20"/>
      <c r="L27" s="60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64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6.848000000000001</v>
      </c>
      <c r="M37" s="34">
        <f>SUM(M24:M36)</f>
        <v>1300.8628644480002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56246.7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49581.3</v>
      </c>
      <c r="J41" s="20">
        <v>1</v>
      </c>
      <c r="K41" s="46" t="s">
        <v>136</v>
      </c>
      <c r="L41" s="23" t="s">
        <v>137</v>
      </c>
      <c r="M41" s="60">
        <f>5*16</f>
        <v>80</v>
      </c>
    </row>
    <row r="42" spans="2:13" ht="12.75">
      <c r="B42" t="s">
        <v>8</v>
      </c>
      <c r="F42" s="9">
        <f>F41/F40</f>
        <v>0.8814970478268059</v>
      </c>
      <c r="J42" s="20">
        <v>2</v>
      </c>
      <c r="K42" s="46" t="s">
        <v>138</v>
      </c>
      <c r="L42" s="23" t="s">
        <v>137</v>
      </c>
      <c r="M42" s="60">
        <f>5*43</f>
        <v>215</v>
      </c>
    </row>
    <row r="43" spans="1:13" ht="12.75">
      <c r="A43" s="55" t="s">
        <v>126</v>
      </c>
      <c r="B43" s="55"/>
      <c r="C43" s="55"/>
      <c r="D43" s="55"/>
      <c r="E43" s="55"/>
      <c r="F43" s="59">
        <f>250+250+400</f>
        <v>900</v>
      </c>
      <c r="J43" s="20">
        <v>3</v>
      </c>
      <c r="K43" s="46" t="s">
        <v>140</v>
      </c>
      <c r="L43" s="23" t="s">
        <v>141</v>
      </c>
      <c r="M43" s="60">
        <f>12*13.43</f>
        <v>161.16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50481.3</v>
      </c>
      <c r="J44" s="20">
        <v>4</v>
      </c>
      <c r="K44" s="46" t="s">
        <v>143</v>
      </c>
      <c r="L44" s="23" t="s">
        <v>144</v>
      </c>
      <c r="M44" s="60">
        <v>23.5</v>
      </c>
    </row>
    <row r="45" spans="10:13" ht="12.75">
      <c r="J45" s="20">
        <v>5</v>
      </c>
      <c r="K45" s="46"/>
      <c r="L45" s="23"/>
      <c r="M45" s="60"/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2500*1.202</f>
        <v>3005</v>
      </c>
      <c r="J50" s="20">
        <v>10</v>
      </c>
      <c r="K50" s="46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10621.7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2.03</v>
      </c>
      <c r="E54" t="s">
        <v>14</v>
      </c>
      <c r="F54" s="11">
        <f>E33*D54</f>
        <v>7054.4529999999995</v>
      </c>
      <c r="J54" s="20">
        <v>14</v>
      </c>
      <c r="K54" s="47"/>
      <c r="L54" s="23"/>
      <c r="M54" s="23"/>
    </row>
    <row r="55" spans="1:13" ht="12.75">
      <c r="A55" t="s">
        <v>79</v>
      </c>
      <c r="B55">
        <v>930.7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7054.4529999999995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54">
        <v>183454</v>
      </c>
      <c r="D58">
        <v>229360</v>
      </c>
      <c r="E58">
        <v>3475.1</v>
      </c>
      <c r="F58" s="36">
        <f>C58/D58*E58</f>
        <v>2779.564856121381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1683.2325006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1300.8628644480002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479.65999999999997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0.36</v>
      </c>
      <c r="E65" t="s">
        <v>14</v>
      </c>
      <c r="F65" s="11">
        <f>B65*D65</f>
        <v>1251.0359999999998</v>
      </c>
      <c r="J65" s="16">
        <v>25</v>
      </c>
      <c r="K65" s="46"/>
      <c r="L65" s="23"/>
      <c r="M65" s="23"/>
    </row>
    <row r="66" spans="1:13" ht="12.75">
      <c r="A66" s="54" t="s">
        <v>78</v>
      </c>
      <c r="B66" s="54"/>
      <c r="C66" s="54"/>
      <c r="D66" s="63"/>
      <c r="E66" s="54"/>
      <c r="F66" s="65">
        <v>0</v>
      </c>
      <c r="J66" s="16">
        <v>26</v>
      </c>
      <c r="K66" s="46"/>
      <c r="L66" s="23"/>
      <c r="M66" s="23"/>
    </row>
    <row r="67" spans="1:13" ht="12.75">
      <c r="A67" s="48" t="s">
        <v>84</v>
      </c>
      <c r="B67" s="48"/>
      <c r="C67" s="48"/>
      <c r="D67" s="50">
        <v>0</v>
      </c>
      <c r="E67" s="48"/>
      <c r="F67" s="50">
        <f>D67*E33</f>
        <v>0</v>
      </c>
      <c r="J67" s="16"/>
      <c r="K67" s="16"/>
      <c r="L67" s="35" t="s">
        <v>60</v>
      </c>
      <c r="M67" s="43">
        <f>SUM(M41:M66)</f>
        <v>479.65999999999997</v>
      </c>
    </row>
    <row r="68" spans="1:6" ht="12.75">
      <c r="A68" s="4" t="s">
        <v>65</v>
      </c>
      <c r="B68" s="10"/>
      <c r="C68" s="10"/>
      <c r="F68" s="31">
        <f>SUM(F58:F67)</f>
        <v>7494.356221169382</v>
      </c>
    </row>
    <row r="69" spans="1:11" ht="12.75">
      <c r="A69" s="4" t="s">
        <v>63</v>
      </c>
      <c r="F69" s="5"/>
      <c r="K69" s="58"/>
    </row>
    <row r="70" spans="1:11" ht="12.75">
      <c r="A70" t="s">
        <v>25</v>
      </c>
      <c r="B70">
        <v>3475.1</v>
      </c>
      <c r="C70" t="s">
        <v>61</v>
      </c>
      <c r="D70" s="5">
        <v>0.17</v>
      </c>
      <c r="E70" t="s">
        <v>14</v>
      </c>
      <c r="F70" s="11">
        <f>B70*D70</f>
        <v>590.767</v>
      </c>
      <c r="K70" s="58"/>
    </row>
    <row r="71" ht="12.75">
      <c r="A71" t="s">
        <v>26</v>
      </c>
    </row>
    <row r="72" spans="1:11" ht="12.75">
      <c r="A72" s="7" t="s">
        <v>73</v>
      </c>
      <c r="K72" s="58"/>
    </row>
    <row r="73" spans="2:11" ht="12.75">
      <c r="B73">
        <v>3475.1</v>
      </c>
      <c r="C73" t="s">
        <v>13</v>
      </c>
      <c r="D73" s="11">
        <v>0.83</v>
      </c>
      <c r="E73" t="s">
        <v>14</v>
      </c>
      <c r="F73" s="11">
        <f>B73*D73</f>
        <v>2884.3329999999996</v>
      </c>
      <c r="K73" s="58"/>
    </row>
    <row r="74" spans="1:6" ht="12.75">
      <c r="A74" s="10" t="s">
        <v>66</v>
      </c>
      <c r="F74" s="31">
        <f>F70+F73</f>
        <v>3475.0999999999995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2.08</v>
      </c>
      <c r="E77" t="s">
        <v>14</v>
      </c>
      <c r="F77" s="11">
        <f>B77*D77</f>
        <v>7228.208</v>
      </c>
    </row>
    <row r="78" spans="1:6" ht="12.75">
      <c r="A78" s="4" t="s">
        <v>67</v>
      </c>
      <c r="F78" s="31">
        <f>SUM(F77)</f>
        <v>7228.208</v>
      </c>
    </row>
    <row r="79" spans="1:6" ht="12.75">
      <c r="A79" s="52" t="s">
        <v>77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28</v>
      </c>
      <c r="B80" s="1"/>
      <c r="F80" s="31">
        <f>F52+F56+F68+F74+F78+F79</f>
        <v>35873.81722116938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2080.681398827824</v>
      </c>
      <c r="I81" s="7"/>
    </row>
    <row r="82" spans="1:9" ht="12.75">
      <c r="A82" s="1"/>
      <c r="B82" s="37" t="s">
        <v>128</v>
      </c>
      <c r="C82" s="37"/>
      <c r="D82" s="1"/>
      <c r="E82" s="61"/>
      <c r="F82" s="62">
        <v>2433.49</v>
      </c>
      <c r="I82" s="7"/>
    </row>
    <row r="83" spans="1:9" ht="12.75">
      <c r="A83" s="1"/>
      <c r="B83" s="37" t="s">
        <v>129</v>
      </c>
      <c r="C83" s="37"/>
      <c r="D83" s="1"/>
      <c r="E83" s="61"/>
      <c r="F83" s="62">
        <v>431.21</v>
      </c>
      <c r="I83" s="7"/>
    </row>
    <row r="84" spans="1:9" ht="12.75">
      <c r="A84" s="1"/>
      <c r="B84" s="37" t="s">
        <v>130</v>
      </c>
      <c r="C84" s="37"/>
      <c r="D84" s="1"/>
      <c r="E84" s="61"/>
      <c r="F84" s="62">
        <v>2392.93</v>
      </c>
      <c r="I84" s="7"/>
    </row>
    <row r="85" spans="1:6" ht="13.5">
      <c r="A85" s="12" t="s">
        <v>30</v>
      </c>
      <c r="B85" s="12"/>
      <c r="C85" s="12"/>
      <c r="D85" s="12"/>
      <c r="E85" s="12"/>
      <c r="F85" s="32">
        <f>F80+F81+F82+F83+F84</f>
        <v>43212.1286199972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43497</v>
      </c>
      <c r="C87" s="41">
        <v>-513108</v>
      </c>
      <c r="D87" s="44">
        <f>F44</f>
        <v>50481.3</v>
      </c>
      <c r="E87" s="44">
        <f>F85</f>
        <v>43212.1286199972</v>
      </c>
      <c r="F87" s="45">
        <f>C87+D87-E87</f>
        <v>-505838.8286199972</v>
      </c>
    </row>
    <row r="89" spans="1:6" ht="13.5" thickBot="1">
      <c r="A89" t="s">
        <v>111</v>
      </c>
      <c r="C89" s="56">
        <v>43497</v>
      </c>
      <c r="D89" s="8" t="s">
        <v>112</v>
      </c>
      <c r="E89" s="56">
        <v>43524</v>
      </c>
      <c r="F89" t="s">
        <v>113</v>
      </c>
    </row>
    <row r="90" spans="1:7" ht="13.5" thickBot="1">
      <c r="A90" t="s">
        <v>114</v>
      </c>
      <c r="F90" s="57">
        <f>E87</f>
        <v>43212.1286199972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2017-08-21T12:47:36Z</cp:lastPrinted>
  <dcterms:created xsi:type="dcterms:W3CDTF">2008-08-18T07:30:19Z</dcterms:created>
  <dcterms:modified xsi:type="dcterms:W3CDTF">2019-05-16T12:17:03Z</dcterms:modified>
  <cp:category/>
  <cp:version/>
  <cp:contentType/>
  <cp:contentStatus/>
</cp:coreProperties>
</file>