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<sst xmlns="http://schemas.openxmlformats.org/spreadsheetml/2006/main" count="166" uniqueCount="143">
  <si>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</si>
  <si>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</si>
  <si>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</si>
  <si>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</si>
  <si>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</si>
  <si>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</si>
  <si>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</si>
  <si>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</si>
  <si>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</si>
  <si>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</si>
  <si>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</si>
  <si>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</si>
  <si>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</si>
  <si>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</si>
  <si>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</si>
  <si>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</si>
  <si>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</si>
  <si>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</si>
  <si>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</si>
  <si>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</si>
  <si>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</si>
  <si>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</si>
  <si>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</si>
  <si>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</si>
  <si>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</si>
  <si>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</si>
  <si>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</si>
  <si>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</si>
  <si>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</si>
  <si>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</si>
  <si>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</si>
  <si>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</si>
  <si>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</si>
  <si>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</si>
  <si>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</si>
  <si>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</si>
  <si>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</si>
  <si>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</si>
  <si>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</si>
  <si>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</si>
  <si>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</si>
  <si>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</si>
  <si>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</si>
  <si>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</si>
  <si>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</si>
  <si>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</si>
  <si>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</si>
  <si>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</si>
  <si>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</si>
  <si>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</si>
  <si>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</si>
  <si>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</si>
  <si>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</si>
  <si>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</si>
  <si>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</si>
  <si>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</si>
  <si>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</si>
  <si>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</si>
  <si>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</si>
  <si>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</si>
  <si>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</si>
  <si>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</si>
  <si>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</si>
  <si>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</si>
  <si>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</si>
  <si>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</si>
  <si>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</si>
  <si>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</si>
  <si>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</si>
  <si>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</si>
  <si>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</si>
  <si>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</si>
  <si>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</si>
  <si>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</si>
  <si>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</si>
  <si>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</si>
  <si>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</si>
  <si>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</si>
  <si>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</si>
  <si>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</si>
  <si>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</si>
  <si>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</si>
  <si>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</si>
  <si>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</si>
  <si>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</si>
  <si>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</si>
  <si>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</si>
  <si>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</si>
  <si>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</si>
  <si>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</si>
  <si>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</si>
  <si>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</si>
  <si>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</si>
  <si>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</si>
  <si>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</si>
  <si>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</si>
  <si>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</si>
  <si>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</si>
  <si>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</si>
  <si>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</si>
  <si>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</si>
  <si>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</si>
  <si>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</si>
  <si>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</si>
  <si>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</si>
  <si>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</si>
  <si>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</si>
  <si>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</si>
  <si>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</si>
  <si>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</si>
  <si>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</si>
  <si>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</si>
  <si>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</si>
  <si>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</si>
  <si>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</si>
  <si>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</si>
  <si>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</si>
  <si>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</si>
  <si>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</si>
  <si>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</si>
  <si>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</si>
  <si>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</si>
  <si>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</si>
  <si>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</si>
  <si>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</si>
  <si>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</si>
  <si>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</si>
  <si>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</si>
  <si>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</si>
  <si>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</si>
  <si>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</si>
  <si>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</si>
  <si>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</si>
  <si>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</si>
  <si>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</si>
  <si>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вентиля д 25 (1шт) кв.6</t>
  </si>
  <si>
    <t xml:space="preserve">смена вентиля д 15 (2шт) </t>
  </si>
  <si>
    <t>вентиль д 15</t>
  </si>
  <si>
    <t>смена ламп (7шт) п-д 3,4</t>
  </si>
  <si>
    <t>лампа</t>
  </si>
  <si>
    <t>7шт</t>
  </si>
  <si>
    <t>смена вентиля д 15 (2шт) кв.10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</si>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</sst>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6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2" t="s">
        <v>57</v>
      </c>
      <c r="L20" s="53">
        <f>SUM(L6:L19)</f>
        <v>2.88</v>
      </c>
      <c r="M20" s="32">
        <f>SUM(M6:M19)</f>
        <v>475.73205120000006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1.03</v>
      </c>
      <c r="M24" s="31">
        <f>L24*126.87*1.302*1.15</f>
        <v>195.66132453000003</v>
      </c>
    </row>
    <row r="25" spans="1:13" ht="12.75">
      <c r="A25" t="s">
        <v>105</v>
      </c>
      <c r="J25" s="20">
        <v>2</v>
      </c>
      <c r="K25" s="20" t="s">
        <v>136</v>
      </c>
      <c r="L25" s="45">
        <f>0.81*2</f>
        <v>1.62</v>
      </c>
      <c r="M25" s="31">
        <f>L25*126.87*1.302*1.15</f>
        <v>307.73917062000004</v>
      </c>
    </row>
    <row r="26" spans="1:13" ht="12.75">
      <c r="A26" t="s">
        <v>106</v>
      </c>
      <c r="J26" s="20">
        <v>3</v>
      </c>
      <c r="K26" s="20" t="s">
        <v>138</v>
      </c>
      <c r="L26" s="45">
        <f>0.07*7.1</f>
        <v>0.497</v>
      </c>
      <c r="M26" s="31">
        <f>L26*126.87*1.302*1.15</f>
        <v>94.41133814700001</v>
      </c>
    </row>
    <row r="27" spans="1:13" ht="12.75">
      <c r="A27" t="s">
        <v>107</v>
      </c>
      <c r="J27" s="20">
        <v>4</v>
      </c>
      <c r="K27" s="20" t="s">
        <v>141</v>
      </c>
      <c r="L27" s="45">
        <f>0.02*81</f>
        <v>1.62</v>
      </c>
      <c r="M27" s="31">
        <f aca="true" t="shared" si="1" ref="M27:M35">L27*126.87*1.302*1.15</f>
        <v>307.73917062000004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4.767</v>
      </c>
      <c r="M36" s="32">
        <f>SUM(M24:M34)</f>
        <v>905.5510039170001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42560.7-36.84</f>
        <v>42523.86</v>
      </c>
      <c r="J40" s="20">
        <v>1</v>
      </c>
      <c r="K40" s="49" t="s">
        <v>137</v>
      </c>
      <c r="L40" s="50" t="s">
        <v>142</v>
      </c>
      <c r="M40" s="50">
        <f>4*230.56</f>
        <v>922.24</v>
      </c>
    </row>
    <row r="41" spans="1:13" ht="12.75">
      <c r="A41" t="s">
        <v>7</v>
      </c>
      <c r="F41" s="11">
        <v>38307.62</v>
      </c>
      <c r="J41" s="20">
        <v>2</v>
      </c>
      <c r="K41" s="49" t="s">
        <v>139</v>
      </c>
      <c r="L41" s="50" t="s">
        <v>140</v>
      </c>
      <c r="M41" s="62">
        <f>7*11.6</f>
        <v>81.2</v>
      </c>
    </row>
    <row r="42" spans="2:13" ht="12.75">
      <c r="B42" t="s">
        <v>8</v>
      </c>
      <c r="F42" s="9">
        <f>F41/F40</f>
        <v>0.9008500169081547</v>
      </c>
      <c r="J42" s="20">
        <v>3</v>
      </c>
      <c r="K42" s="49"/>
      <c r="L42" s="50"/>
      <c r="M42" s="50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39357.62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D54*E33</f>
        <v>6062.820000000001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0.5</v>
      </c>
      <c r="E55" t="s">
        <v>14</v>
      </c>
      <c r="F55" s="11">
        <f>B55*D55</f>
        <v>118.15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6180.97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239353</v>
      </c>
      <c r="D58">
        <v>229360</v>
      </c>
      <c r="E58">
        <v>2731</v>
      </c>
      <c r="F58" s="34">
        <f>C58/D58*E58</f>
        <v>2849.9871076037666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475.73205120000006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905.5510039170001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3*600*1.302</f>
        <v>2343.6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1003.44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0.25</v>
      </c>
      <c r="E65" t="s">
        <v>14</v>
      </c>
      <c r="F65" s="5">
        <f>B65*D65</f>
        <v>682.75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1003.44</v>
      </c>
    </row>
    <row r="68" spans="1:6" ht="12.75">
      <c r="A68" s="4" t="s">
        <v>25</v>
      </c>
      <c r="B68" s="4"/>
      <c r="C68" s="10"/>
      <c r="F68" s="30">
        <f>SUM(F58:F67)</f>
        <v>8261.060162720767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0.94</v>
      </c>
      <c r="E73" t="s">
        <v>14</v>
      </c>
      <c r="F73" s="5">
        <f>B73*D73</f>
        <v>2567.14</v>
      </c>
    </row>
    <row r="74" spans="1:6" ht="12.75">
      <c r="A74" s="4" t="s">
        <v>29</v>
      </c>
      <c r="B74" s="1"/>
      <c r="F74" s="30">
        <f>F70+F73</f>
        <v>3086.0299999999997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1.97</v>
      </c>
      <c r="E77" t="s">
        <v>14</v>
      </c>
      <c r="F77" s="5">
        <f>B77*D77</f>
        <v>5380.07</v>
      </c>
    </row>
    <row r="78" spans="1:6" ht="12.75">
      <c r="A78" s="4" t="s">
        <v>31</v>
      </c>
      <c r="B78" s="1"/>
      <c r="F78" s="8">
        <f>SUM(F77)</f>
        <v>5380.07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33533.736162720765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1944.9566974378042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2309.55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38223.402860158574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43617</v>
      </c>
      <c r="C87" s="39">
        <v>-533439</v>
      </c>
      <c r="D87" s="40">
        <f>F44</f>
        <v>39357.62</v>
      </c>
      <c r="E87" s="40">
        <f>F85</f>
        <v>38223.402860158574</v>
      </c>
      <c r="F87" s="42">
        <f>C87+D87-E87</f>
        <v>-532304.7828601586</v>
      </c>
    </row>
    <row r="90" spans="1:6" ht="13.5" thickBot="1">
      <c r="A90" t="s">
        <v>110</v>
      </c>
      <c r="C90" s="59">
        <v>43617</v>
      </c>
      <c r="D90" s="5" t="s">
        <v>111</v>
      </c>
      <c r="E90" s="59">
        <v>43646</v>
      </c>
      <c r="F90" t="s">
        <v>112</v>
      </c>
    </row>
    <row r="91" spans="1:7" ht="13.5" thickBot="1">
      <c r="A91" t="s">
        <v>119</v>
      </c>
      <c r="F91" s="60">
        <f>E87</f>
        <v>38223.402860158574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2019-09-09T11:58:51Z</dcterms:modified>
  <cp:category/>
  <cp:version/>
  <cp:contentType/>
  <cp:contentStatus/>
</cp:coreProperties>
</file>