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<sst xmlns="http://schemas.openxmlformats.org/spreadsheetml/2006/main" count="172" uniqueCount="149">
  <si>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</si>
  <si>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</si>
  <si>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</si>
  <si>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</si>
  <si>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</si>
  <si>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</si>
  <si>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</si>
  <si>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</si>
  <si>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</si>
  <si>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</si>
  <si>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</si>
  <si>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</si>
  <si>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</si>
  <si>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</si>
  <si>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</si>
  <si>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</si>
  <si>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</si>
  <si>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</si>
  <si>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</si>
  <si>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</si>
  <si>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</si>
  <si>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</si>
  <si>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</si>
  <si>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</si>
  <si>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</si>
  <si>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</si>
  <si>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</si>
  <si>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</si>
  <si>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</si>
  <si>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</si>
  <si>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</si>
  <si>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</si>
  <si>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</si>
  <si>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</si>
  <si>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</si>
  <si>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</si>
  <si>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</si>
  <si>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</si>
  <si>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</si>
  <si>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</si>
  <si>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</si>
  <si>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</si>
  <si>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</si>
  <si>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</si>
  <si>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</si>
  <si>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</si>
  <si>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</si>
  <si>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</si>
  <si>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</si>
  <si>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</si>
  <si>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</si>
  <si>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</si>
  <si>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</si>
  <si>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</si>
  <si>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</si>
  <si>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</si>
  <si>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</si>
  <si>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</si>
  <si>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</si>
  <si>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</si>
  <si>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</si>
  <si>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</si>
  <si>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</si>
  <si>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</si>
  <si>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</si>
  <si>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</si>
  <si>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</si>
  <si>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</si>
  <si>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</si>
  <si>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</si>
  <si>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</si>
  <si>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</si>
  <si>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</si>
  <si>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</si>
  <si>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</si>
  <si>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</si>
  <si>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</si>
  <si>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</si>
  <si>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</si>
  <si>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</si>
  <si>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</si>
  <si>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</si>
  <si>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</si>
  <si>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</si>
  <si>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</si>
  <si>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</si>
  <si>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</si>
  <si>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</si>
  <si>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</si>
  <si>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</si>
  <si>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</si>
  <si>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</si>
  <si>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</si>
  <si>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</si>
  <si>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</si>
  <si>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</si>
  <si>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</si>
  <si>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</si>
  <si>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</si>
  <si>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</si>
  <si>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</si>
  <si>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</si>
  <si>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</si>
  <si>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</si>
  <si>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</si>
  <si>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</si>
  <si>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</si>
  <si>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</si>
  <si>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</si>
  <si>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</si>
  <si>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</si>
  <si>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</si>
  <si>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</si>
  <si>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</si>
  <si>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</si>
  <si>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</si>
  <si>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</si>
  <si>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</si>
  <si>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</si>
  <si>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</si>
  <si>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</si>
  <si>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</si>
  <si>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</si>
  <si>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</si>
  <si>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</si>
  <si>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</si>
  <si>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</si>
  <si>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</si>
  <si>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</si>
  <si>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</si>
  <si>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</si>
  <si>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(Спарк,ростелеком,комстар,видикон)</t>
  </si>
  <si>
    <t>ВДГО  (техобслуживание и ремонт)</t>
  </si>
  <si>
    <t>ноября</t>
  </si>
  <si>
    <t>за   ноябрь  2019 г.</t>
  </si>
  <si>
    <t>ост.на 01.12</t>
  </si>
  <si>
    <t>ремонт швов (договор) кв.10</t>
  </si>
  <si>
    <t>мастика оксипласт</t>
  </si>
  <si>
    <t>10кг</t>
  </si>
  <si>
    <t>пена</t>
  </si>
  <si>
    <t>2шт</t>
  </si>
  <si>
    <t>ремонт двери выхода на крышу п-д5</t>
  </si>
  <si>
    <t>тес</t>
  </si>
  <si>
    <t>1шт</t>
  </si>
  <si>
    <t>саморез</t>
  </si>
  <si>
    <t>20шт</t>
  </si>
  <si>
    <t>смена ламп (4шт) п-д1</t>
  </si>
  <si>
    <t>лампа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</si>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</sst>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D53" sqref="D53:D7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11</v>
      </c>
      <c r="K1" t="s">
        <v>68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37</v>
      </c>
      <c r="K3" s="60" t="s">
        <v>62</v>
      </c>
      <c r="L3" s="22" t="s">
        <v>40</v>
      </c>
      <c r="M3" s="22" t="s">
        <v>43</v>
      </c>
    </row>
    <row r="4" spans="5:13" ht="12.75">
      <c r="E4" s="8">
        <v>30</v>
      </c>
      <c r="F4" s="8" t="s">
        <v>133</v>
      </c>
      <c r="G4" s="8" t="s">
        <v>130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3.76</v>
      </c>
      <c r="M11" s="45">
        <f t="shared" si="0"/>
        <v>621.0946224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621.0946224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55</v>
      </c>
      <c r="K17" s="26" t="s">
        <v>80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82.59237</v>
      </c>
    </row>
    <row r="20" spans="1:13" ht="12.75">
      <c r="A20" t="s">
        <v>126</v>
      </c>
      <c r="J20" s="20"/>
      <c r="K20" s="27" t="s">
        <v>59</v>
      </c>
      <c r="L20" s="28">
        <f>SUM(L6:L19)</f>
        <v>10.27</v>
      </c>
      <c r="M20" s="34">
        <f>SUM(M6:M19)</f>
        <v>1696.4472798000002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53" t="s">
        <v>136</v>
      </c>
      <c r="L24" s="25"/>
      <c r="M24" s="33">
        <v>7187</v>
      </c>
    </row>
    <row r="25" spans="1:13" ht="12.75">
      <c r="A25" t="s">
        <v>106</v>
      </c>
      <c r="J25" s="20">
        <v>2</v>
      </c>
      <c r="K25" s="53" t="s">
        <v>141</v>
      </c>
      <c r="L25" s="44">
        <v>4.15</v>
      </c>
      <c r="M25" s="33">
        <f>L25*126.87*1.302*1.15</f>
        <v>788.3441716500001</v>
      </c>
    </row>
    <row r="26" spans="1:13" ht="12.75">
      <c r="A26" t="s">
        <v>107</v>
      </c>
      <c r="J26" s="41">
        <v>3</v>
      </c>
      <c r="K26" s="53" t="s">
        <v>146</v>
      </c>
      <c r="L26" s="59">
        <v>28</v>
      </c>
      <c r="M26" s="33">
        <f>L26*126.87*1.302*1.15</f>
        <v>5318.948628</v>
      </c>
    </row>
    <row r="27" spans="1:13" ht="12.75">
      <c r="A27" s="56" t="s">
        <v>108</v>
      </c>
      <c r="B27" s="56"/>
      <c r="C27" s="56"/>
      <c r="D27" s="56"/>
      <c r="E27" s="56"/>
      <c r="F27" s="56"/>
      <c r="G27" s="56"/>
      <c r="J27" s="41">
        <v>4</v>
      </c>
      <c r="K27" s="53"/>
      <c r="L27" s="45"/>
      <c r="M27" s="33">
        <f>L27*126.87*1.302*1.15</f>
        <v>0</v>
      </c>
    </row>
    <row r="28" spans="1:13" ht="12.75">
      <c r="A28" t="s">
        <v>109</v>
      </c>
      <c r="B28" s="1"/>
      <c r="C28" s="1"/>
      <c r="D28" s="1"/>
      <c r="J28" s="41">
        <v>5</v>
      </c>
      <c r="K28" s="53"/>
      <c r="L28" s="25"/>
      <c r="M28" s="33">
        <f aca="true" t="shared" si="1" ref="M28:M38">L28*126.87*1.302*1.15</f>
        <v>0</v>
      </c>
    </row>
    <row r="29" spans="10:13" ht="12.75">
      <c r="J29" s="41">
        <v>6</v>
      </c>
      <c r="K29" s="53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53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49349.79</v>
      </c>
      <c r="J39" s="20"/>
      <c r="K39" s="29" t="s">
        <v>59</v>
      </c>
      <c r="L39" s="28">
        <f>SUM(L24:L38)</f>
        <v>32.15</v>
      </c>
      <c r="M39" s="34">
        <f>SUM(M24:M38)</f>
        <v>13294.29279965</v>
      </c>
    </row>
    <row r="40" spans="1:11" ht="12.75">
      <c r="A40" t="s">
        <v>7</v>
      </c>
      <c r="F40" s="5">
        <v>63731.14</v>
      </c>
      <c r="K40" s="1" t="s">
        <v>63</v>
      </c>
    </row>
    <row r="41" spans="2:13" ht="12.75">
      <c r="B41" t="s">
        <v>8</v>
      </c>
      <c r="F41" s="9">
        <f>F40/F39</f>
        <v>1.291416640273444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131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64736.14</v>
      </c>
      <c r="J43" s="20">
        <v>1</v>
      </c>
      <c r="K43" s="20" t="s">
        <v>137</v>
      </c>
      <c r="L43" s="25" t="s">
        <v>138</v>
      </c>
      <c r="M43" s="25">
        <f>10*226.49</f>
        <v>2264.9</v>
      </c>
    </row>
    <row r="44" spans="10:13" ht="12.75">
      <c r="J44" s="20">
        <v>2</v>
      </c>
      <c r="K44" s="20" t="s">
        <v>139</v>
      </c>
      <c r="L44" s="25" t="s">
        <v>140</v>
      </c>
      <c r="M44" s="25">
        <f>2*423</f>
        <v>846</v>
      </c>
    </row>
    <row r="45" spans="2:13" ht="12.75">
      <c r="B45" s="1" t="s">
        <v>10</v>
      </c>
      <c r="C45" s="1"/>
      <c r="J45" s="20">
        <v>3</v>
      </c>
      <c r="K45" s="20" t="s">
        <v>142</v>
      </c>
      <c r="L45" s="25" t="s">
        <v>143</v>
      </c>
      <c r="M45" s="25">
        <v>214.82</v>
      </c>
    </row>
    <row r="46" spans="10:13" ht="12.75">
      <c r="J46" s="20">
        <v>4</v>
      </c>
      <c r="K46" s="20" t="s">
        <v>144</v>
      </c>
      <c r="L46" s="25" t="s">
        <v>145</v>
      </c>
      <c r="M46" s="25">
        <f>20*0.85</f>
        <v>17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147</v>
      </c>
      <c r="L47" s="25" t="s">
        <v>148</v>
      </c>
      <c r="M47" s="45">
        <f>4*11.74</f>
        <v>46.96</v>
      </c>
    </row>
    <row r="48" spans="1:13" ht="12.75">
      <c r="A48" t="s">
        <v>12</v>
      </c>
      <c r="F48" s="11">
        <f>5384.61*1.302</f>
        <v>7010.76222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(2500)*1.302</f>
        <v>3255</v>
      </c>
      <c r="J49" s="20">
        <v>7</v>
      </c>
      <c r="K49" s="20"/>
      <c r="L49" s="25"/>
      <c r="M49" s="25"/>
    </row>
    <row r="50" spans="1:13" ht="12.75">
      <c r="A50" s="6" t="s">
        <v>82</v>
      </c>
      <c r="E50" s="5"/>
      <c r="F50" s="1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10265.76222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0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241830</v>
      </c>
      <c r="D57">
        <v>229360</v>
      </c>
      <c r="E57">
        <v>3433.8</v>
      </c>
      <c r="F57" s="35">
        <f>C57/D57*E57</f>
        <v>3620.4911667247998</v>
      </c>
      <c r="J57" s="20">
        <v>15</v>
      </c>
      <c r="K57" s="20"/>
      <c r="L57" s="25"/>
      <c r="M57" s="25"/>
    </row>
    <row r="58" spans="1:13" ht="12.75">
      <c r="A58" t="s">
        <v>20</v>
      </c>
      <c r="F58" s="35">
        <f>M20</f>
        <v>1696.4472798000002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13294.29279965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0*600*1.302</f>
        <v>0</v>
      </c>
      <c r="J60" s="20">
        <v>18</v>
      </c>
      <c r="K60" s="20"/>
      <c r="L60" s="25"/>
      <c r="M60" s="25"/>
    </row>
    <row r="61" spans="1:13" ht="12.75">
      <c r="A61" t="s">
        <v>23</v>
      </c>
      <c r="F61" s="11">
        <f>M62</f>
        <v>3389.6800000000003</v>
      </c>
      <c r="J61" s="20">
        <v>19</v>
      </c>
      <c r="K61" s="20"/>
      <c r="L61" s="25"/>
      <c r="M61" s="25"/>
    </row>
    <row r="62" spans="1:13" ht="12.75">
      <c r="A62" t="s">
        <v>24</v>
      </c>
      <c r="F62" s="5"/>
      <c r="J62" s="20"/>
      <c r="K62" s="20"/>
      <c r="L62" s="30" t="s">
        <v>66</v>
      </c>
      <c r="M62" s="34">
        <f>SUM(M43:M61)</f>
        <v>3389.6800000000003</v>
      </c>
    </row>
    <row r="63" spans="1:13" ht="12.75">
      <c r="A63" t="s">
        <v>25</v>
      </c>
      <c r="F63" s="5"/>
      <c r="J63" s="46"/>
      <c r="K63" s="46"/>
      <c r="L63" s="47"/>
      <c r="M63" s="48"/>
    </row>
    <row r="64" spans="2:6" ht="12.75">
      <c r="B64">
        <v>3433.8</v>
      </c>
      <c r="C64" t="s">
        <v>13</v>
      </c>
      <c r="D64" s="11">
        <v>0.38</v>
      </c>
      <c r="E64" t="s">
        <v>14</v>
      </c>
      <c r="F64" s="11">
        <f>B64*D64</f>
        <v>1304.844</v>
      </c>
    </row>
    <row r="65" spans="1:6" ht="12.75">
      <c r="A65" s="54" t="s">
        <v>132</v>
      </c>
      <c r="B65" s="54"/>
      <c r="C65" s="54"/>
      <c r="D65" s="55"/>
      <c r="E65" s="54"/>
      <c r="F65" s="55">
        <v>0</v>
      </c>
    </row>
    <row r="66" spans="1:6" ht="12.75">
      <c r="A66" s="54" t="s">
        <v>83</v>
      </c>
      <c r="B66" s="54"/>
      <c r="C66" s="54"/>
      <c r="D66" s="55">
        <v>0</v>
      </c>
      <c r="E66" s="54"/>
      <c r="F66" s="55">
        <f>D66*E32</f>
        <v>0</v>
      </c>
    </row>
    <row r="67" spans="1:6" ht="12.75">
      <c r="A67" s="4" t="s">
        <v>26</v>
      </c>
      <c r="B67" s="10"/>
      <c r="C67" s="10"/>
      <c r="F67" s="32">
        <f>SUM(F57:F66)</f>
        <v>23305.755246174802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0.23</v>
      </c>
      <c r="E69" t="s">
        <v>14</v>
      </c>
      <c r="F69" s="11">
        <f>B69*D69</f>
        <v>789.7740000000001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0.81</v>
      </c>
      <c r="E72" t="s">
        <v>14</v>
      </c>
      <c r="F72" s="11">
        <f>B72*D72</f>
        <v>2781.378</v>
      </c>
    </row>
    <row r="73" spans="1:6" ht="12.75">
      <c r="A73" s="4" t="s">
        <v>30</v>
      </c>
      <c r="F73" s="32">
        <f>F69+F72</f>
        <v>3571.152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2.34</v>
      </c>
      <c r="E76" t="s">
        <v>14</v>
      </c>
      <c r="F76" s="11">
        <f>B76*D76</f>
        <v>8035.092</v>
      </c>
    </row>
    <row r="77" spans="1:6" ht="12.75">
      <c r="A77" s="4" t="s">
        <v>33</v>
      </c>
      <c r="F77" s="32">
        <f>SUM(F76)</f>
        <v>8035.092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34</v>
      </c>
      <c r="B79" s="1"/>
      <c r="F79" s="32">
        <f>F51+F55+F67+F73+F77+F78</f>
        <v>45177.7614661748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2620.310165038138</v>
      </c>
    </row>
    <row r="81" spans="1:6" ht="12.75">
      <c r="A81" s="1"/>
      <c r="B81" s="36" t="s">
        <v>127</v>
      </c>
      <c r="C81" s="36"/>
      <c r="D81" s="1"/>
      <c r="E81" s="61"/>
      <c r="F81" s="62">
        <v>2847.4</v>
      </c>
    </row>
    <row r="82" spans="1:6" ht="12.75">
      <c r="A82" s="1"/>
      <c r="B82" s="36" t="s">
        <v>128</v>
      </c>
      <c r="C82" s="36"/>
      <c r="D82" s="1"/>
      <c r="E82" s="61"/>
      <c r="F82" s="62">
        <v>403.03</v>
      </c>
    </row>
    <row r="83" spans="1:6" ht="12.75">
      <c r="A83" s="1"/>
      <c r="B83" s="36" t="s">
        <v>129</v>
      </c>
      <c r="C83" s="36"/>
      <c r="D83" s="1"/>
      <c r="E83" s="61"/>
      <c r="F83" s="62">
        <v>2104.14</v>
      </c>
    </row>
    <row r="84" spans="1:9" ht="13.5">
      <c r="A84" s="12" t="s">
        <v>36</v>
      </c>
      <c r="B84" s="12"/>
      <c r="C84" s="12"/>
      <c r="D84" s="12"/>
      <c r="E84" s="12"/>
      <c r="F84" s="31">
        <f>F79+F80+F81+F82+F83</f>
        <v>53152.64163121294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63" t="s">
        <v>135</v>
      </c>
    </row>
    <row r="86" spans="1:6" ht="12.75">
      <c r="A86" s="13"/>
      <c r="B86" s="39">
        <v>43770</v>
      </c>
      <c r="C86" s="40">
        <v>-424671</v>
      </c>
      <c r="D86" s="42">
        <f>F43</f>
        <v>64736.14</v>
      </c>
      <c r="E86" s="42">
        <f>F84</f>
        <v>53152.64163121294</v>
      </c>
      <c r="F86" s="43">
        <f>C86+D86-E86</f>
        <v>-413087.50163121294</v>
      </c>
    </row>
    <row r="88" spans="1:6" ht="13.5" thickBot="1">
      <c r="A88" t="s">
        <v>110</v>
      </c>
      <c r="C88" s="57">
        <v>43770</v>
      </c>
      <c r="D88" s="8" t="s">
        <v>111</v>
      </c>
      <c r="E88" s="57">
        <v>43799</v>
      </c>
      <c r="F88" t="s">
        <v>112</v>
      </c>
    </row>
    <row r="89" spans="1:7" ht="13.5" thickBot="1">
      <c r="A89" t="s">
        <v>113</v>
      </c>
      <c r="F89" s="58">
        <f>E86</f>
        <v>53152.64163121294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2017-08-21T12:53:52Z</cp:lastPrinted>
  <dcterms:created xsi:type="dcterms:W3CDTF">2008-08-18T07:30:19Z</dcterms:created>
  <dcterms:modified xsi:type="dcterms:W3CDTF">2020-01-23T11:36:08Z</dcterms:modified>
  <cp:category/>
  <cp:version/>
  <cp:contentType/>
  <cp:contentStatus/>
</cp:coreProperties>
</file>