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<sst xmlns="http://schemas.openxmlformats.org/spreadsheetml/2006/main" count="173" uniqueCount="149">
  <si>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</si>
  <si>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</si>
  <si>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</si>
  <si>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</si>
  <si>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</si>
  <si>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</si>
  <si>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</si>
  <si>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</si>
  <si>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</si>
  <si>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</si>
  <si>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</si>
  <si>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</si>
  <si>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</si>
  <si>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</si>
  <si>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</si>
  <si>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</si>
  <si>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</si>
  <si>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</si>
  <si>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</si>
  <si>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</si>
  <si>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</si>
  <si>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</si>
  <si>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</si>
  <si>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</si>
  <si>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</si>
  <si>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</si>
  <si>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</si>
  <si>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</si>
  <si>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</si>
  <si>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</si>
  <si>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</si>
  <si>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</si>
  <si>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</si>
  <si>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</si>
  <si>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</si>
  <si>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</si>
  <si>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</si>
  <si>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</si>
  <si>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</si>
  <si>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</si>
  <si>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</si>
  <si>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</si>
  <si>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</si>
  <si>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</si>
  <si>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</si>
  <si>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</si>
  <si>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</si>
  <si>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</si>
  <si>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</si>
  <si>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</si>
  <si>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</si>
  <si>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</si>
  <si>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</si>
  <si>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</si>
  <si>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</si>
  <si>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</si>
  <si>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</si>
  <si>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</si>
  <si>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</si>
  <si>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</si>
  <si>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</si>
  <si>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</si>
  <si>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</si>
  <si>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</si>
  <si>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</si>
  <si>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</si>
  <si>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</si>
  <si>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</si>
  <si>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</si>
  <si>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</si>
  <si>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</si>
  <si>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</si>
  <si>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</si>
  <si>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</si>
  <si>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</si>
  <si>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</si>
  <si>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</si>
  <si>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</si>
  <si>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</si>
  <si>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</si>
  <si>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</si>
  <si>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</si>
  <si>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</si>
  <si>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</si>
  <si>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</si>
  <si>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</si>
  <si>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</si>
  <si>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</si>
  <si>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</si>
  <si>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</si>
  <si>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</si>
  <si>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</si>
  <si>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</si>
  <si>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</si>
  <si>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</si>
  <si>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</si>
  <si>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</si>
  <si>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</si>
  <si>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</si>
  <si>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</si>
  <si>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</si>
  <si>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</si>
  <si>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</si>
  <si>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</si>
  <si>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</si>
  <si>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</si>
  <si>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</si>
  <si>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</si>
  <si>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</si>
  <si>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</si>
  <si>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</si>
  <si>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</si>
  <si>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</si>
  <si>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</si>
  <si>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</si>
  <si>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</si>
  <si>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</si>
  <si>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</si>
  <si>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</si>
  <si>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</si>
  <si>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</si>
  <si>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</si>
  <si>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</si>
  <si>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</si>
  <si>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</si>
  <si>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</si>
  <si>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</si>
  <si>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</si>
  <si>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</si>
  <si>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</si>
  <si>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</si>
  <si>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</si>
  <si>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</si>
  <si>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ноября</t>
  </si>
  <si>
    <t>за   ноябрь  2019 г.</t>
  </si>
  <si>
    <t>ост.на 01.12</t>
  </si>
  <si>
    <t>смена патрона (11шт) подвал</t>
  </si>
  <si>
    <t>смена провода (90мп)</t>
  </si>
  <si>
    <t>смена ламп (11шт) подвал</t>
  </si>
  <si>
    <t>смена выключателя (1шт) подвал</t>
  </si>
  <si>
    <t>патрон</t>
  </si>
  <si>
    <t>11шт</t>
  </si>
  <si>
    <t>провод апбпп</t>
  </si>
  <si>
    <t>90мп</t>
  </si>
  <si>
    <t>лампа</t>
  </si>
  <si>
    <t>клемник</t>
  </si>
  <si>
    <t>4шт</t>
  </si>
  <si>
    <t>выключатель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</si>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</sst>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11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497.2060674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71.0294382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178.39951920000004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5.02</v>
      </c>
      <c r="M20" s="33">
        <f>SUM(M6:M19)</f>
        <v>829.2273948000001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11*0.246</f>
        <v>2.706</v>
      </c>
      <c r="M24" s="32">
        <f>L24*126.87*1.302*1.15</f>
        <v>514.038392406</v>
      </c>
    </row>
    <row r="25" spans="1:13" ht="12.75">
      <c r="A25" t="s">
        <v>106</v>
      </c>
      <c r="J25" s="20">
        <v>2</v>
      </c>
      <c r="K25" s="20" t="s">
        <v>137</v>
      </c>
      <c r="L25" s="46">
        <f>0.9*19</f>
        <v>17.1</v>
      </c>
      <c r="M25" s="32">
        <f>L25*126.87*1.302*1.15</f>
        <v>3248.3579121000007</v>
      </c>
    </row>
    <row r="26" spans="1:13" ht="12.75">
      <c r="A26" t="s">
        <v>107</v>
      </c>
      <c r="J26" s="20">
        <v>3</v>
      </c>
      <c r="K26" s="20" t="s">
        <v>138</v>
      </c>
      <c r="L26" s="46">
        <f>0.11*7.1</f>
        <v>0.7809999999999999</v>
      </c>
      <c r="M26" s="32">
        <f>L26*126.87*1.302*1.15</f>
        <v>148.360674231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139</v>
      </c>
      <c r="L27" s="46">
        <v>0.24</v>
      </c>
      <c r="M27" s="32">
        <f aca="true" t="shared" si="1" ref="M27:M34">L27*126.87*1.302*1.15</f>
        <v>45.590988239999994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20.826999999999998</v>
      </c>
      <c r="M35" s="33">
        <f>SUM(M24:M34)</f>
        <v>3956.347966977001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140</v>
      </c>
      <c r="L39" s="25" t="s">
        <v>141</v>
      </c>
      <c r="M39" s="25">
        <f>11*17.7</f>
        <v>194.7</v>
      </c>
    </row>
    <row r="40" spans="1:13" ht="12.75">
      <c r="A40" s="2" t="s">
        <v>6</v>
      </c>
      <c r="F40" s="11">
        <v>29266.38</v>
      </c>
      <c r="J40" s="20">
        <v>2</v>
      </c>
      <c r="K40" s="20" t="s">
        <v>142</v>
      </c>
      <c r="L40" s="25" t="s">
        <v>143</v>
      </c>
      <c r="M40" s="25">
        <f>90*7.6</f>
        <v>684</v>
      </c>
    </row>
    <row r="41" spans="1:13" ht="12.75">
      <c r="A41" t="s">
        <v>7</v>
      </c>
      <c r="F41" s="5">
        <v>24826.34</v>
      </c>
      <c r="J41" s="20">
        <v>3</v>
      </c>
      <c r="K41" s="20" t="s">
        <v>144</v>
      </c>
      <c r="L41" s="25" t="s">
        <v>141</v>
      </c>
      <c r="M41" s="25">
        <f>11*11.6</f>
        <v>127.6</v>
      </c>
    </row>
    <row r="42" spans="2:13" ht="12.75">
      <c r="B42" t="s">
        <v>8</v>
      </c>
      <c r="F42" s="9">
        <f>F41/F40</f>
        <v>0.84828871900112</v>
      </c>
      <c r="J42" s="20">
        <v>4</v>
      </c>
      <c r="K42" s="20" t="s">
        <v>145</v>
      </c>
      <c r="L42" s="25" t="s">
        <v>146</v>
      </c>
      <c r="M42" s="25">
        <f>4*25.43</f>
        <v>101.72</v>
      </c>
    </row>
    <row r="43" spans="1:13" ht="12.75">
      <c r="A43" t="s">
        <v>132</v>
      </c>
      <c r="F43" s="11">
        <f>400+400+250+105</f>
        <v>1155</v>
      </c>
      <c r="J43" s="20">
        <v>5</v>
      </c>
      <c r="K43" s="20" t="s">
        <v>147</v>
      </c>
      <c r="L43" s="25" t="s">
        <v>148</v>
      </c>
      <c r="M43" s="25">
        <v>66.19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25981.34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3418.25*1.302</f>
        <v>4450.5615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1000*1.302</f>
        <v>1302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5752.5615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241830</v>
      </c>
      <c r="D58">
        <v>229360</v>
      </c>
      <c r="E58">
        <v>2042.8</v>
      </c>
      <c r="F58" s="34">
        <f>C58/D58*E58</f>
        <v>2153.8643355423787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829.2273948000001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3956.347966977001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M65</f>
        <v>1174.21</v>
      </c>
      <c r="J62" s="20">
        <v>24</v>
      </c>
      <c r="K62" s="20"/>
      <c r="L62" s="25"/>
      <c r="M62" s="25"/>
    </row>
    <row r="63" spans="1:13" ht="12.75">
      <c r="A63" t="s">
        <v>23</v>
      </c>
      <c r="J63" s="20">
        <v>25</v>
      </c>
      <c r="K63" s="20"/>
      <c r="L63" s="25"/>
      <c r="M63" s="25"/>
    </row>
    <row r="64" spans="1:13" ht="12.75">
      <c r="A64" t="s">
        <v>24</v>
      </c>
      <c r="J64" s="20">
        <v>26</v>
      </c>
      <c r="K64" s="20"/>
      <c r="L64" s="25"/>
      <c r="M64" s="25"/>
    </row>
    <row r="65" spans="1:13" ht="12.75">
      <c r="A65" s="44"/>
      <c r="B65" s="44">
        <v>2042.8</v>
      </c>
      <c r="C65" s="44" t="s">
        <v>13</v>
      </c>
      <c r="D65" s="45">
        <v>0.38</v>
      </c>
      <c r="E65" s="44" t="s">
        <v>14</v>
      </c>
      <c r="F65" s="45">
        <f>B65*D65</f>
        <v>776.264</v>
      </c>
      <c r="J65" s="20"/>
      <c r="K65" s="20"/>
      <c r="L65" s="30" t="s">
        <v>65</v>
      </c>
      <c r="M65" s="33">
        <f>SUM(M39:M64)</f>
        <v>1174.21</v>
      </c>
    </row>
    <row r="66" spans="1:6" ht="12.75">
      <c r="A66" s="59" t="s">
        <v>75</v>
      </c>
      <c r="B66" s="59"/>
      <c r="C66" s="59"/>
      <c r="D66" s="60"/>
      <c r="E66" s="59"/>
      <c r="F66" s="60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8889.91369731938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0.23</v>
      </c>
      <c r="E70" t="s">
        <v>14</v>
      </c>
      <c r="F70" s="11">
        <f>B70*D70</f>
        <v>469.844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0.81</v>
      </c>
      <c r="E73" t="s">
        <v>14</v>
      </c>
      <c r="F73" s="11">
        <f>B73*D73</f>
        <v>1654.6680000000001</v>
      </c>
    </row>
    <row r="74" spans="1:6" ht="12.75">
      <c r="A74" s="4" t="s">
        <v>29</v>
      </c>
      <c r="F74" s="31">
        <f>F70+F73</f>
        <v>2124.512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2.34</v>
      </c>
      <c r="E77" t="s">
        <v>14</v>
      </c>
      <c r="F77" s="11">
        <f>B77*D77</f>
        <v>4780.152</v>
      </c>
    </row>
    <row r="78" spans="1:6" ht="12.75">
      <c r="A78" s="4" t="s">
        <v>32</v>
      </c>
      <c r="F78" s="31">
        <f>SUM(F77)</f>
        <v>4780.152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21547.139197319382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1249.734073444524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7"/>
      <c r="F82" s="58">
        <v>1071.8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7"/>
      <c r="F84" s="58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24052.663270763907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43770</v>
      </c>
      <c r="C87" s="40">
        <v>-618822</v>
      </c>
      <c r="D87" s="42">
        <f>F44</f>
        <v>25981.34</v>
      </c>
      <c r="E87" s="42">
        <f>F85</f>
        <v>24052.663270763907</v>
      </c>
      <c r="F87" s="43">
        <f>C87+D87-E87</f>
        <v>-616893.323270764</v>
      </c>
    </row>
    <row r="89" spans="1:6" ht="13.5" thickBot="1">
      <c r="A89" t="s">
        <v>112</v>
      </c>
      <c r="C89" s="54">
        <v>43770</v>
      </c>
      <c r="D89" s="8" t="s">
        <v>113</v>
      </c>
      <c r="E89" s="54">
        <v>43799</v>
      </c>
      <c r="F89" t="s">
        <v>114</v>
      </c>
    </row>
    <row r="90" spans="1:7" ht="13.5" thickBot="1">
      <c r="A90" t="s">
        <v>115</v>
      </c>
      <c r="F90" s="55">
        <f>E87</f>
        <v>24052.663270763907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2020-01-23T11:32:54Z</dcterms:modified>
  <cp:category/>
  <cp:version/>
  <cp:contentType/>
  <cp:contentStatus/>
</cp:coreProperties>
</file>