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<sst xmlns="http://schemas.openxmlformats.org/spreadsheetml/2006/main" count="172" uniqueCount="149">
  <si>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</si>
  <si>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</si>
  <si>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</si>
  <si>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</si>
  <si>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</si>
  <si>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</si>
  <si>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</si>
  <si>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</si>
  <si>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</si>
  <si>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</si>
  <si>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</si>
  <si>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</si>
  <si>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</si>
  <si>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</si>
  <si>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</si>
  <si>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</si>
  <si>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</si>
  <si>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</si>
  <si>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</si>
  <si>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</si>
  <si>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</si>
  <si>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</si>
  <si>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</si>
  <si>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</si>
  <si>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</si>
  <si>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</si>
  <si>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</si>
  <si>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</si>
  <si>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</si>
  <si>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</si>
  <si>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</si>
  <si>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</si>
  <si>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</si>
  <si>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</si>
  <si>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</si>
  <si>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</si>
  <si>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</si>
  <si>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</si>
  <si>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</si>
  <si>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</si>
  <si>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</si>
  <si>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</si>
  <si>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</si>
  <si>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</si>
  <si>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</si>
  <si>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</si>
  <si>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</si>
  <si>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</si>
  <si>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</si>
  <si>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</si>
  <si>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</si>
  <si>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</si>
  <si>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</si>
  <si>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</si>
  <si>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</si>
  <si>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</si>
  <si>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</si>
  <si>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</si>
  <si>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</si>
  <si>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</si>
  <si>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</si>
  <si>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</si>
  <si>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</si>
  <si>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</si>
  <si>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</si>
  <si>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</si>
  <si>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</si>
  <si>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</si>
  <si>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</si>
  <si>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</si>
  <si>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</si>
  <si>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</si>
  <si>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</si>
  <si>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</si>
  <si>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</si>
  <si>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</si>
  <si>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</si>
  <si>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</si>
  <si>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</si>
  <si>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</si>
  <si>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</si>
  <si>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</si>
  <si>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</si>
  <si>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</si>
  <si>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</si>
  <si>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</si>
  <si>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</si>
  <si>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</si>
  <si>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</si>
  <si>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</si>
  <si>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</si>
  <si>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</si>
  <si>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</si>
  <si>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</si>
  <si>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</si>
  <si>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</si>
  <si>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</si>
  <si>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</si>
  <si>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</si>
  <si>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</si>
  <si>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</si>
  <si>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</si>
  <si>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</si>
  <si>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</si>
  <si>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</si>
  <si>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</si>
  <si>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</si>
  <si>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</si>
  <si>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</si>
  <si>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</si>
  <si>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</si>
  <si>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</si>
  <si>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</si>
  <si>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</si>
  <si>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</si>
  <si>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</si>
  <si>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</si>
  <si>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</si>
  <si>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</si>
  <si>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</si>
  <si>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</si>
  <si>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</si>
  <si>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</si>
  <si>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</si>
  <si>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</si>
  <si>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</si>
  <si>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</si>
  <si>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</si>
  <si>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</si>
  <si>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</si>
  <si>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</si>
  <si>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</si>
  <si>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</si>
  <si>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</si>
  <si>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</si>
  <si>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смена труб д 25 п.пр. (4мп) кв.51-54</t>
  </si>
  <si>
    <t>смена труб д 20 п.пр. (2мп) кв.51-54</t>
  </si>
  <si>
    <t>труба д 25</t>
  </si>
  <si>
    <t>4мп</t>
  </si>
  <si>
    <t>труба д 20</t>
  </si>
  <si>
    <t>2мп</t>
  </si>
  <si>
    <t>уголок 25</t>
  </si>
  <si>
    <t>16шт</t>
  </si>
  <si>
    <t>смена ламп (9шт) п-д3,5</t>
  </si>
  <si>
    <t>лампа</t>
  </si>
  <si>
    <t>9шт</t>
  </si>
  <si>
    <t>смена патрона (1шт) п-д3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</si>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</sst>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8" sqref="M48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L6*126.87*1.302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574.8428952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1.74</v>
      </c>
      <c r="M16" s="44">
        <f t="shared" si="0"/>
        <v>287.4214476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11.45</v>
      </c>
      <c r="M20" s="33">
        <f>SUM(M6:M19)</f>
        <v>1891.3652730000001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1">
        <f>0.04*184.3</f>
        <v>7.372000000000001</v>
      </c>
      <c r="M24" s="55">
        <f>L24*126.87*1.302*1.15</f>
        <v>1400.4031887720002</v>
      </c>
    </row>
    <row r="25" spans="1:13" ht="12.75">
      <c r="A25" t="s">
        <v>106</v>
      </c>
      <c r="J25" s="20">
        <v>2</v>
      </c>
      <c r="K25" s="58" t="s">
        <v>136</v>
      </c>
      <c r="L25" s="44">
        <f>0.02*224.9</f>
        <v>4.498</v>
      </c>
      <c r="M25" s="55">
        <f aca="true" t="shared" si="1" ref="M25:M38">L25*126.87*1.302*1.15</f>
        <v>854.4511045980001</v>
      </c>
    </row>
    <row r="26" spans="1:13" ht="12.75">
      <c r="A26" t="s">
        <v>107</v>
      </c>
      <c r="J26" s="20">
        <v>3</v>
      </c>
      <c r="K26" s="58" t="s">
        <v>143</v>
      </c>
      <c r="L26" s="62">
        <f>0.09*7.1</f>
        <v>0.6389999999999999</v>
      </c>
      <c r="M26" s="55">
        <f t="shared" si="1"/>
        <v>121.38600618899999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 t="s">
        <v>146</v>
      </c>
      <c r="L27" s="56">
        <v>0.39</v>
      </c>
      <c r="M27" s="55">
        <f t="shared" si="1"/>
        <v>74.08535589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44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12.899000000000001</v>
      </c>
      <c r="M39" s="33">
        <f>SUM(M24:M38)</f>
        <v>2450.3256554490004</v>
      </c>
    </row>
    <row r="40" spans="1:11" ht="12.75">
      <c r="A40" s="2" t="s">
        <v>6</v>
      </c>
      <c r="F40" s="11">
        <v>50784.75</v>
      </c>
      <c r="K40" s="1" t="s">
        <v>62</v>
      </c>
    </row>
    <row r="41" spans="1:13" ht="12.75">
      <c r="A41" t="s">
        <v>7</v>
      </c>
      <c r="F41" s="5">
        <v>39591.03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0.7795850132175505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57">
        <f>4*93.59</f>
        <v>374.36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40491.03</v>
      </c>
      <c r="J44" s="20">
        <v>2</v>
      </c>
      <c r="K44" s="20" t="s">
        <v>139</v>
      </c>
      <c r="L44" s="25" t="s">
        <v>140</v>
      </c>
      <c r="M44" s="25">
        <f>2*72</f>
        <v>144</v>
      </c>
    </row>
    <row r="45" spans="10:13" ht="12.75">
      <c r="J45" s="20">
        <v>3</v>
      </c>
      <c r="K45" s="20" t="s">
        <v>141</v>
      </c>
      <c r="L45" s="25" t="s">
        <v>142</v>
      </c>
      <c r="M45" s="44">
        <f>16*13</f>
        <v>208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145</v>
      </c>
      <c r="M46" s="25">
        <f>9*11.6</f>
        <v>104.39999999999999</v>
      </c>
    </row>
    <row r="47" spans="10:13" ht="12.75">
      <c r="J47" s="20">
        <v>5</v>
      </c>
      <c r="K47" s="20" t="s">
        <v>147</v>
      </c>
      <c r="L47" s="25" t="s">
        <v>148</v>
      </c>
      <c r="M47" s="44">
        <v>17.7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6337.862999999999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6772.612999999999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184596</v>
      </c>
      <c r="D58">
        <v>229360</v>
      </c>
      <c r="E58">
        <v>3122.1</v>
      </c>
      <c r="F58" s="34">
        <f>C58/D58*E58</f>
        <v>2512.7623456574815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1891.3652730000001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2450.3256554490004</v>
      </c>
      <c r="J60" s="20">
        <v>18</v>
      </c>
      <c r="K60" s="20"/>
      <c r="L60" s="25"/>
      <c r="M60" s="25"/>
    </row>
    <row r="61" spans="1:13" ht="12.75">
      <c r="A61" t="s">
        <v>73</v>
      </c>
      <c r="F61" s="5">
        <f>2*600*1.302</f>
        <v>1562.4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848.46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0.26</v>
      </c>
      <c r="E65" s="63" t="s">
        <v>14</v>
      </c>
      <c r="F65" s="64">
        <f>B65*D65</f>
        <v>811.746</v>
      </c>
      <c r="J65" s="20"/>
      <c r="K65" s="20"/>
      <c r="L65" s="31" t="s">
        <v>65</v>
      </c>
      <c r="M65" s="28">
        <f>SUM(M43:M64)</f>
        <v>848.46</v>
      </c>
    </row>
    <row r="66" spans="1:13" s="51" customFormat="1" ht="12.75">
      <c r="A66" s="63" t="s">
        <v>77</v>
      </c>
      <c r="B66" s="65"/>
      <c r="C66" s="65"/>
      <c r="D66" s="66"/>
      <c r="E66" s="65"/>
      <c r="F66" s="66">
        <v>0</v>
      </c>
      <c r="J66"/>
      <c r="K66"/>
      <c r="L66"/>
      <c r="M66"/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10077.05927410648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0.19</v>
      </c>
      <c r="E70" t="s">
        <v>14</v>
      </c>
      <c r="F70" s="11">
        <f>B70*D70</f>
        <v>593.199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1.13</v>
      </c>
      <c r="E73" t="s">
        <v>14</v>
      </c>
      <c r="F73" s="11">
        <f>B73*D73</f>
        <v>3527.9729999999995</v>
      </c>
    </row>
    <row r="74" spans="1:6" ht="12.75">
      <c r="A74" s="4" t="s">
        <v>29</v>
      </c>
      <c r="F74" s="32">
        <f>F70+F73</f>
        <v>4121.172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3.23</v>
      </c>
      <c r="E77" t="s">
        <v>14</v>
      </c>
      <c r="F77" s="11">
        <f>B77*D77</f>
        <v>10084.383</v>
      </c>
    </row>
    <row r="78" spans="1:6" ht="12.75">
      <c r="A78" s="4" t="s">
        <v>32</v>
      </c>
      <c r="F78" s="32">
        <f>SUM(F77)</f>
        <v>10084.383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40595.127274106475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2354.5173818981752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v>1544.74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275.22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1518.99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46288.59465600465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43525</v>
      </c>
      <c r="C87" s="39">
        <v>-112901</v>
      </c>
      <c r="D87" s="42">
        <f>F44</f>
        <v>40491.03</v>
      </c>
      <c r="E87" s="42">
        <f>F85</f>
        <v>46288.59465600465</v>
      </c>
      <c r="F87" s="43">
        <f>C87+D87-E87</f>
        <v>-118698.56465600466</v>
      </c>
    </row>
    <row r="89" spans="1:6" ht="12.75">
      <c r="A89" t="s">
        <v>111</v>
      </c>
      <c r="C89" s="53">
        <v>43525</v>
      </c>
      <c r="D89" s="8" t="s">
        <v>112</v>
      </c>
      <c r="E89" s="53">
        <v>43555</v>
      </c>
      <c r="F89" t="s">
        <v>113</v>
      </c>
    </row>
    <row r="90" spans="1:7" ht="12.75">
      <c r="A90" t="s">
        <v>114</v>
      </c>
      <c r="F90" s="54">
        <f>E87</f>
        <v>46288.59465600465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2019-06-06T07:41:16Z</dcterms:modified>
  <cp:category/>
  <cp:version/>
  <cp:contentType/>
  <cp:contentStatus/>
</cp:coreProperties>
</file>