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<sst xmlns="http://schemas.openxmlformats.org/spreadsheetml/2006/main" count="161" uniqueCount="141">
  <si>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</si>
  <si>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</si>
  <si>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</si>
  <si>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</si>
  <si>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</si>
  <si>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</si>
  <si>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</si>
  <si>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</si>
  <si>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</si>
  <si>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</si>
  <si>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</si>
  <si>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</si>
  <si>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</si>
  <si>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</si>
  <si>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</si>
  <si>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</si>
  <si>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</si>
  <si>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</si>
  <si>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</si>
  <si>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</si>
  <si>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</si>
  <si>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</si>
  <si>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</si>
  <si>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</si>
  <si>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</si>
  <si>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</si>
  <si>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</si>
  <si>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</si>
  <si>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</si>
  <si>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</si>
  <si>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</si>
  <si>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</si>
  <si>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</si>
  <si>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</si>
  <si>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</si>
  <si>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</si>
  <si>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</si>
  <si>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</si>
  <si>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</si>
  <si>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</si>
  <si>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</si>
  <si>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</si>
  <si>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</si>
  <si>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</si>
  <si>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</si>
  <si>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</si>
  <si>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</si>
  <si>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</si>
  <si>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</si>
  <si>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</si>
  <si>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</si>
  <si>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</si>
  <si>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</si>
  <si>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</si>
  <si>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</si>
  <si>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</si>
  <si>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</si>
  <si>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</si>
  <si>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</si>
  <si>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</si>
  <si>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</si>
  <si>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</si>
  <si>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</si>
  <si>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</si>
  <si>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</si>
  <si>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</si>
  <si>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</si>
  <si>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</si>
  <si>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</si>
  <si>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</si>
  <si>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</si>
  <si>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</si>
  <si>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</si>
  <si>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</si>
  <si>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</si>
  <si>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</si>
  <si>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</si>
  <si>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</si>
  <si>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</si>
  <si>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</si>
  <si>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</si>
  <si>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</si>
  <si>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</si>
  <si>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</si>
  <si>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</si>
  <si>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</si>
  <si>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</si>
  <si>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</si>
  <si>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</si>
  <si>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</si>
  <si>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</si>
  <si>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</si>
  <si>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</si>
  <si>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</si>
  <si>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</si>
  <si>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</si>
  <si>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</si>
  <si>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</si>
  <si>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</si>
  <si>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</si>
  <si>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</si>
  <si>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</si>
  <si>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</si>
  <si>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</si>
  <si>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</si>
  <si>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</si>
  <si>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</si>
  <si>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</si>
  <si>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</si>
  <si>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</si>
  <si>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</si>
  <si>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</si>
  <si>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</si>
  <si>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</si>
  <si>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</si>
  <si>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</si>
  <si>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</si>
  <si>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</si>
  <si>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</si>
  <si>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</si>
  <si>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</si>
  <si>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</si>
  <si>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</si>
  <si>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</si>
  <si>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</si>
  <si>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</si>
  <si>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</si>
  <si>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</si>
  <si>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</si>
  <si>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</si>
  <si>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</si>
  <si>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</si>
  <si>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</si>
  <si>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</si>
  <si>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декабря</t>
  </si>
  <si>
    <t>за   декабрь  2019 г.</t>
  </si>
  <si>
    <t>ост.на 01.01</t>
  </si>
  <si>
    <t>спецтехника</t>
  </si>
  <si>
    <t>15 ч.</t>
  </si>
  <si>
    <t>вышка</t>
  </si>
  <si>
    <t>6 ч.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</si>
</sst>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F79" sqref="F79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87</v>
      </c>
      <c r="D2" s="8">
        <v>12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L6*126.87*1.302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986.1528978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237.86602560000003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104</v>
      </c>
      <c r="J20" s="20"/>
      <c r="K20" s="27" t="s">
        <v>57</v>
      </c>
      <c r="L20" s="28">
        <f>SUM(L6:L19)</f>
        <v>7.91</v>
      </c>
      <c r="M20" s="34">
        <f>SUM(M6:M19)</f>
        <v>1306.6112934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/>
      <c r="L24" s="46"/>
      <c r="M24" s="33">
        <f>L24*126.87*1.302*1.15</f>
        <v>0</v>
      </c>
    </row>
    <row r="25" spans="1:13" ht="12.75">
      <c r="A25" t="s">
        <v>108</v>
      </c>
      <c r="J25" s="20">
        <v>2</v>
      </c>
      <c r="K25" s="20"/>
      <c r="L25" s="46"/>
      <c r="M25" s="33">
        <f>L25*126.87*1.302*1.15</f>
        <v>0</v>
      </c>
    </row>
    <row r="26" spans="1:13" ht="12.75">
      <c r="A26" t="s">
        <v>109</v>
      </c>
      <c r="J26" s="20">
        <v>3</v>
      </c>
      <c r="K26" s="20"/>
      <c r="L26" s="46"/>
      <c r="M26" s="33">
        <f>L26*126.87*1.302*1.15</f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39920.71</v>
      </c>
      <c r="J40" s="20">
        <v>1</v>
      </c>
      <c r="K40" s="20" t="s">
        <v>137</v>
      </c>
      <c r="L40" s="25" t="s">
        <v>138</v>
      </c>
      <c r="M40" s="25">
        <f>15*1400</f>
        <v>21000</v>
      </c>
    </row>
    <row r="41" spans="1:13" ht="12.75">
      <c r="A41" t="s">
        <v>7</v>
      </c>
      <c r="F41" s="11">
        <v>32051.09</v>
      </c>
      <c r="J41" s="20">
        <v>2</v>
      </c>
      <c r="K41" s="20" t="s">
        <v>139</v>
      </c>
      <c r="L41" s="25" t="s">
        <v>140</v>
      </c>
      <c r="M41" s="25">
        <f>6*1200</f>
        <v>7200</v>
      </c>
    </row>
    <row r="42" spans="2:13" ht="12.75">
      <c r="B42" t="s">
        <v>8</v>
      </c>
      <c r="F42" s="9">
        <f>F41/F40</f>
        <v>0.8028687365530323</v>
      </c>
      <c r="J42" s="20">
        <v>3</v>
      </c>
      <c r="K42" s="20"/>
      <c r="L42" s="25"/>
      <c r="M42" s="25"/>
    </row>
    <row r="43" spans="1:13" ht="12.75">
      <c r="A43" t="s">
        <v>128</v>
      </c>
      <c r="E43" s="56"/>
      <c r="F43" s="11">
        <f>(513.2*12.79)+250+400</f>
        <v>7213.828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39264.918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5175*1.302</f>
        <v>6737.85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(2000)*1.302</f>
        <v>2604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62"/>
      <c r="C51" s="62"/>
      <c r="D51" s="62"/>
      <c r="E51" s="63">
        <v>0.43</v>
      </c>
      <c r="F51" s="64">
        <f>E33*E51</f>
        <v>1223.092</v>
      </c>
      <c r="J51" s="20">
        <v>12</v>
      </c>
      <c r="K51" s="20"/>
      <c r="L51" s="25"/>
      <c r="M51" s="60"/>
    </row>
    <row r="52" spans="1:13" ht="12.75">
      <c r="A52" s="4" t="s">
        <v>32</v>
      </c>
      <c r="B52" s="1"/>
      <c r="F52" s="32">
        <f>F49+F50+F51</f>
        <v>10564.942000000001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0.1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7">
        <v>240839</v>
      </c>
      <c r="D58">
        <v>229360</v>
      </c>
      <c r="E58">
        <v>2844.4</v>
      </c>
      <c r="F58" s="35">
        <f>C58/D58*E58</f>
        <v>2986.7564161144055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1306.6112934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0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v>0</v>
      </c>
      <c r="J61" s="20"/>
      <c r="K61" s="20"/>
      <c r="L61" s="31" t="s">
        <v>64</v>
      </c>
      <c r="M61" s="28">
        <f>SUM(M40:M60)</f>
        <v>28200</v>
      </c>
    </row>
    <row r="62" spans="1:6" ht="12.75">
      <c r="A62" t="s">
        <v>22</v>
      </c>
      <c r="F62" s="5">
        <f>M61</f>
        <v>28200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0.22</v>
      </c>
      <c r="E65" t="s">
        <v>14</v>
      </c>
      <c r="F65" s="11">
        <f>B65*D65</f>
        <v>625.768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62" t="s">
        <v>86</v>
      </c>
      <c r="B67" s="62"/>
      <c r="C67" s="62"/>
      <c r="D67" s="64">
        <v>0.32</v>
      </c>
      <c r="E67" s="62"/>
      <c r="F67" s="64">
        <f>D67*E33</f>
        <v>910.2080000000001</v>
      </c>
    </row>
    <row r="68" spans="1:6" ht="12.75">
      <c r="A68" s="4" t="s">
        <v>68</v>
      </c>
      <c r="B68" s="4"/>
      <c r="C68" s="10"/>
      <c r="F68" s="32">
        <f>SUM(F58:F67)</f>
        <v>34029.3437095144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0.23</v>
      </c>
      <c r="E70" t="s">
        <v>14</v>
      </c>
      <c r="F70" s="11">
        <f>B70*D70</f>
        <v>654.2120000000001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0.91</v>
      </c>
      <c r="F73" s="11">
        <f>B73*D73</f>
        <v>2588.404</v>
      </c>
    </row>
    <row r="74" spans="1:6" ht="12.75">
      <c r="A74" s="4" t="s">
        <v>28</v>
      </c>
      <c r="B74" s="1"/>
      <c r="F74" s="32">
        <f>F70+F73</f>
        <v>3242.616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2.23</v>
      </c>
      <c r="F77" s="5">
        <f>B77*D77</f>
        <v>6343.012</v>
      </c>
    </row>
    <row r="78" spans="1:6" ht="12.75">
      <c r="A78" s="4" t="s">
        <v>30</v>
      </c>
      <c r="B78" s="1"/>
      <c r="F78" s="8">
        <f>SUM(F77)</f>
        <v>6343.012</v>
      </c>
    </row>
    <row r="79" spans="1:6" ht="12.75">
      <c r="A79" s="65" t="s">
        <v>81</v>
      </c>
      <c r="B79" s="66"/>
      <c r="C79" s="62"/>
      <c r="D79" s="63">
        <v>2.05</v>
      </c>
      <c r="E79" s="62"/>
      <c r="F79" s="67">
        <f>D79*E33</f>
        <v>5831.0199999999995</v>
      </c>
    </row>
    <row r="80" spans="1:6" ht="12.75">
      <c r="A80" s="1" t="s">
        <v>31</v>
      </c>
      <c r="B80" s="1"/>
      <c r="F80" s="32">
        <f>F52+F56+F68+F74+F78+F79</f>
        <v>60010.93370951441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3480.6341551518353</v>
      </c>
      <c r="I81" s="7"/>
    </row>
    <row r="82" spans="1:9" ht="12.75">
      <c r="A82" s="1"/>
      <c r="B82" s="36" t="s">
        <v>130</v>
      </c>
      <c r="C82" s="45"/>
      <c r="D82" s="1"/>
      <c r="E82" s="53"/>
      <c r="F82" s="57">
        <v>23</v>
      </c>
      <c r="I82" s="7"/>
    </row>
    <row r="83" spans="1:9" ht="12.75">
      <c r="A83" s="1"/>
      <c r="B83" s="36" t="s">
        <v>131</v>
      </c>
      <c r="C83" s="45"/>
      <c r="D83" s="1"/>
      <c r="E83" s="53"/>
      <c r="F83" s="54">
        <v>226.47</v>
      </c>
      <c r="I83" s="7"/>
    </row>
    <row r="84" spans="1:9" ht="12.75">
      <c r="A84" s="1"/>
      <c r="B84" s="36" t="s">
        <v>132</v>
      </c>
      <c r="C84" s="45"/>
      <c r="D84" s="1"/>
      <c r="E84" s="53"/>
      <c r="F84" s="54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63741.03786466624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44166</v>
      </c>
      <c r="C87" s="40">
        <v>-297783</v>
      </c>
      <c r="D87" s="43">
        <f>F44</f>
        <v>39264.918</v>
      </c>
      <c r="E87" s="43">
        <f>F85</f>
        <v>63741.03786466624</v>
      </c>
      <c r="F87" s="44">
        <f>C87+D87-E87</f>
        <v>-322259.11986466625</v>
      </c>
    </row>
    <row r="89" spans="1:6" ht="13.5" thickBot="1">
      <c r="A89" t="s">
        <v>113</v>
      </c>
      <c r="C89" s="49">
        <v>43800</v>
      </c>
      <c r="D89" s="8" t="s">
        <v>114</v>
      </c>
      <c r="E89" s="49">
        <v>43830</v>
      </c>
      <c r="F89" t="s">
        <v>115</v>
      </c>
    </row>
    <row r="90" spans="1:7" ht="13.5" thickBot="1">
      <c r="A90" t="s">
        <v>116</v>
      </c>
      <c r="F90" s="50">
        <f>E87</f>
        <v>63741.03786466624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2017-08-21T12:44:39Z</cp:lastPrinted>
  <dcterms:created xsi:type="dcterms:W3CDTF">2008-08-18T07:30:19Z</dcterms:created>
  <dcterms:modified xsi:type="dcterms:W3CDTF">2020-02-06T11:39:16Z</dcterms:modified>
  <cp:category/>
  <cp:version/>
  <cp:contentType/>
  <cp:contentStatus/>
</cp:coreProperties>
</file>