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<sst xmlns="http://schemas.openxmlformats.org/spreadsheetml/2006/main" count="167" uniqueCount="144">
  <si>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</si>
  <si>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</si>
  <si>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</si>
  <si>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</si>
  <si>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</si>
  <si>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</si>
  <si>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</si>
  <si>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</si>
  <si>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</si>
  <si>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</si>
  <si>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</si>
  <si>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</si>
  <si>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</si>
  <si>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</si>
  <si>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</si>
  <si>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</si>
  <si>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</si>
  <si>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</si>
  <si>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</si>
  <si>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</si>
  <si>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</si>
  <si>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</si>
  <si>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</si>
  <si>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</si>
  <si>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</si>
  <si>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</si>
  <si>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</si>
  <si>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</si>
  <si>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</si>
  <si>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</si>
  <si>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</si>
  <si>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</si>
  <si>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</si>
  <si>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</si>
  <si>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</si>
  <si>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</si>
  <si>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</si>
  <si>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</si>
  <si>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</si>
  <si>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</si>
  <si>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</si>
  <si>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</si>
  <si>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</si>
  <si>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</si>
  <si>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</si>
  <si>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</si>
  <si>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</si>
  <si>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</si>
  <si>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</si>
  <si>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</si>
  <si>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</si>
  <si>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</si>
  <si>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</si>
  <si>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</si>
  <si>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</si>
  <si>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</si>
  <si>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</si>
  <si>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</si>
  <si>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</si>
  <si>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</si>
  <si>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</si>
  <si>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</si>
  <si>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</si>
  <si>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</si>
  <si>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</si>
  <si>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</si>
  <si>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</si>
  <si>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</si>
  <si>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</si>
  <si>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</si>
  <si>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</si>
  <si>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</si>
  <si>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</si>
  <si>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</si>
  <si>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</si>
  <si>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</si>
  <si>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</si>
  <si>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</si>
  <si>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</si>
  <si>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</si>
  <si>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</si>
  <si>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</si>
  <si>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</si>
  <si>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</si>
  <si>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</si>
  <si>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</si>
  <si>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</si>
  <si>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</si>
  <si>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</si>
  <si>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</si>
  <si>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</si>
  <si>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</si>
  <si>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</si>
  <si>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</si>
  <si>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</si>
  <si>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</si>
  <si>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</si>
  <si>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</si>
  <si>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</si>
  <si>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</si>
  <si>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</si>
  <si>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</si>
  <si>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</si>
  <si>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</si>
  <si>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</si>
  <si>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</si>
  <si>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</si>
  <si>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</si>
  <si>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</si>
  <si>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</si>
  <si>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</si>
  <si>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</si>
  <si>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</si>
  <si>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</si>
  <si>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</si>
  <si>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</si>
  <si>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</si>
  <si>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</si>
  <si>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</si>
  <si>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</si>
  <si>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</si>
  <si>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</si>
  <si>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</si>
  <si>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</si>
  <si>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</si>
  <si>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</si>
  <si>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</si>
  <si>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</si>
  <si>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</si>
  <si>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</si>
  <si>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</si>
  <si>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</si>
  <si>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</si>
  <si>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августа</t>
  </si>
  <si>
    <t>за   август  2019 г.</t>
  </si>
  <si>
    <t>ост.на 01.09</t>
  </si>
  <si>
    <t>ремонт заборчика</t>
  </si>
  <si>
    <t>тес</t>
  </si>
  <si>
    <t>2шт</t>
  </si>
  <si>
    <t>саморез</t>
  </si>
  <si>
    <t>35шт</t>
  </si>
  <si>
    <t>смена ламп (6шт) п-д2,7</t>
  </si>
  <si>
    <t>лампа</t>
  </si>
  <si>
    <t>6шт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</si>
</sst>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7" sqref="M47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1113.3451476000002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3303.6948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594.665064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165.18474</v>
      </c>
    </row>
    <row r="20" spans="1:13" ht="12.75">
      <c r="A20" t="s">
        <v>127</v>
      </c>
      <c r="J20" s="20"/>
      <c r="K20" s="27" t="s">
        <v>57</v>
      </c>
      <c r="L20" s="28">
        <f>SUM(L6:L19)</f>
        <v>31.340000000000003</v>
      </c>
      <c r="M20" s="33">
        <f>SUM(M6:M19)</f>
        <v>5176.8897516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2.77</v>
      </c>
      <c r="M24" s="32">
        <f>L24*126.87*1.302*1.15</f>
        <v>526.19598927</v>
      </c>
    </row>
    <row r="25" spans="1:13" ht="12.75">
      <c r="A25" t="s">
        <v>107</v>
      </c>
      <c r="J25" s="20">
        <v>3</v>
      </c>
      <c r="K25" s="20" t="s">
        <v>141</v>
      </c>
      <c r="L25" s="34">
        <f>0.06*7.1</f>
        <v>0.426</v>
      </c>
      <c r="M25" s="32">
        <f aca="true" t="shared" si="1" ref="M25:M39">L25*126.87*1.302*1.15</f>
        <v>80.92400412599999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89595.19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86580.36</v>
      </c>
      <c r="J40" s="20"/>
      <c r="K40" s="29" t="s">
        <v>57</v>
      </c>
      <c r="L40" s="33">
        <f>SUM(L24:L39)</f>
        <v>3.196</v>
      </c>
      <c r="M40" s="33">
        <f>SUM(M24:M39)</f>
        <v>607.119993396</v>
      </c>
    </row>
    <row r="41" spans="2:11" ht="12.75">
      <c r="B41" t="s">
        <v>8</v>
      </c>
      <c r="F41" s="9">
        <f>F40/F39</f>
        <v>0.9663505373446944</v>
      </c>
      <c r="K41" s="1" t="s">
        <v>61</v>
      </c>
    </row>
    <row r="42" spans="1:13" ht="12.75">
      <c r="A42" s="13" t="s">
        <v>132</v>
      </c>
      <c r="B42" s="13"/>
      <c r="C42" s="13"/>
      <c r="D42" s="13"/>
      <c r="E42" s="13"/>
      <c r="F42" s="5">
        <f>(263.4*14.35)+800+250+250+400+105</f>
        <v>5584.789999999999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92165.15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34">
        <f>321.21</f>
        <v>321.21</v>
      </c>
    </row>
    <row r="45" spans="2:13" ht="12.75">
      <c r="B45" s="1" t="s">
        <v>10</v>
      </c>
      <c r="C45" s="1"/>
      <c r="J45" s="20">
        <v>2</v>
      </c>
      <c r="K45" s="20" t="s">
        <v>139</v>
      </c>
      <c r="L45" s="25" t="s">
        <v>140</v>
      </c>
      <c r="M45" s="25">
        <f>35*0.79</f>
        <v>27.650000000000002</v>
      </c>
    </row>
    <row r="46" spans="10:13" ht="12.75">
      <c r="J46" s="20">
        <v>3</v>
      </c>
      <c r="K46" s="20" t="s">
        <v>142</v>
      </c>
      <c r="L46" s="25" t="s">
        <v>143</v>
      </c>
      <c r="M46" s="25">
        <f>6*12.06</f>
        <v>72.36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(6215+1025)*1.302</f>
        <v>9426.48</v>
      </c>
      <c r="J48" s="20">
        <v>5</v>
      </c>
      <c r="K48" s="20"/>
      <c r="L48" s="25"/>
      <c r="M48" s="25"/>
    </row>
    <row r="49" spans="1:13" ht="12.75">
      <c r="A49" s="6" t="s">
        <v>15</v>
      </c>
      <c r="F49" s="11">
        <f>(3666+160)*1.302</f>
        <v>4981.452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/>
      <c r="F50" s="11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14407.932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13298.244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13298.244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241335</v>
      </c>
      <c r="D57">
        <v>229360</v>
      </c>
      <c r="E57">
        <v>5990.2</v>
      </c>
      <c r="F57" s="35">
        <f>C57/D57*E57</f>
        <v>6302.9513297872345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5176.8897516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607.119993396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1*600*30.2%</f>
        <v>181.2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421.21999999999997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0.6</v>
      </c>
      <c r="E64" t="s">
        <v>14</v>
      </c>
      <c r="F64" s="11">
        <f>B64*D64</f>
        <v>3594.12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16283.501074783235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0.19</v>
      </c>
      <c r="E69" t="s">
        <v>14</v>
      </c>
      <c r="F69" s="11">
        <f>B69*D69</f>
        <v>1138.138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1.06</v>
      </c>
      <c r="E72" t="s">
        <v>14</v>
      </c>
      <c r="F72" s="11">
        <f>B72*D72</f>
        <v>6349.612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7487.75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2.13</v>
      </c>
      <c r="E76" t="s">
        <v>14</v>
      </c>
      <c r="F76" s="11">
        <f>B76*D76</f>
        <v>12759.125999999998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12759.125999999998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64236.55307478323</v>
      </c>
      <c r="J79" s="20"/>
      <c r="K79" s="20"/>
      <c r="L79" s="30" t="s">
        <v>64</v>
      </c>
      <c r="M79" s="33">
        <f>SUM(M44:M78)</f>
        <v>421.21999999999997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3725.720078337427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71642.99315312065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43678</v>
      </c>
      <c r="C86" s="40">
        <v>-2988</v>
      </c>
      <c r="D86" s="43">
        <f>F43</f>
        <v>92165.15</v>
      </c>
      <c r="E86" s="43">
        <f>F84</f>
        <v>71642.99315312065</v>
      </c>
      <c r="F86" s="44">
        <f>C86+D86-E86</f>
        <v>17534.15684687934</v>
      </c>
    </row>
    <row r="88" spans="1:6" ht="13.5" thickBot="1">
      <c r="A88" t="s">
        <v>112</v>
      </c>
      <c r="C88" s="49">
        <v>43678</v>
      </c>
      <c r="D88" s="8" t="s">
        <v>113</v>
      </c>
      <c r="E88" s="49">
        <v>43708</v>
      </c>
      <c r="F88" t="s">
        <v>114</v>
      </c>
    </row>
    <row r="89" spans="1:7" ht="13.5" thickBot="1">
      <c r="A89" t="s">
        <v>115</v>
      </c>
      <c r="F89" s="50">
        <f>E86</f>
        <v>71642.99315312065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2019-11-08T06:49:22Z</dcterms:modified>
  <cp:category/>
  <cp:version/>
  <cp:contentType/>
  <cp:contentStatus/>
</cp:coreProperties>
</file>