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<sst xmlns="http://schemas.openxmlformats.org/spreadsheetml/2006/main" count="166" uniqueCount="143">
  <si>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</si>
  <si>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</si>
  <si>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</si>
  <si>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</si>
  <si>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</si>
  <si>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</si>
  <si>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</si>
  <si>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</si>
  <si>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</si>
  <si>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</si>
  <si>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</si>
  <si>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</si>
  <si>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</si>
  <si>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</si>
  <si>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</si>
  <si>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</si>
  <si>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</si>
  <si>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</si>
  <si>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</si>
  <si>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</si>
  <si>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</si>
  <si>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</si>
  <si>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</si>
  <si>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</si>
  <si>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</si>
  <si>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</si>
  <si>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</si>
  <si>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</si>
  <si>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</si>
  <si>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</si>
  <si>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</si>
  <si>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</si>
  <si>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</si>
  <si>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</si>
  <si>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</si>
  <si>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</si>
  <si>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</si>
  <si>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</si>
  <si>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</si>
  <si>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</si>
  <si>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</si>
  <si>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</si>
  <si>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</si>
  <si>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</si>
  <si>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</si>
  <si>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</si>
  <si>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</si>
  <si>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</si>
  <si>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</si>
  <si>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</si>
  <si>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</si>
  <si>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</si>
  <si>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</si>
  <si>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</si>
  <si>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</si>
  <si>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</si>
  <si>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</si>
  <si>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</si>
  <si>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</si>
  <si>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</si>
  <si>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</si>
  <si>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</si>
  <si>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</si>
  <si>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</si>
  <si>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</si>
  <si>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</si>
  <si>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</si>
  <si>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</si>
  <si>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</si>
  <si>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</si>
  <si>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</si>
  <si>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</si>
  <si>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</si>
  <si>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</si>
  <si>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</si>
  <si>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</si>
  <si>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</si>
  <si>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</si>
  <si>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</si>
  <si>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</si>
  <si>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</si>
  <si>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</si>
  <si>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</si>
  <si>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</si>
  <si>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</si>
  <si>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</si>
  <si>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</si>
  <si>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</si>
  <si>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</si>
  <si>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</si>
  <si>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</si>
  <si>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</si>
  <si>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</si>
  <si>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</si>
  <si>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</si>
  <si>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</si>
  <si>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</si>
  <si>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</si>
  <si>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</si>
  <si>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</si>
  <si>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</si>
  <si>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</si>
  <si>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</si>
  <si>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</si>
  <si>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</si>
  <si>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</si>
  <si>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</si>
  <si>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</si>
  <si>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</si>
  <si>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</si>
  <si>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</si>
  <si>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</si>
  <si>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</si>
  <si>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</si>
  <si>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</si>
  <si>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</si>
  <si>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</si>
  <si>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</si>
  <si>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</si>
  <si>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</si>
  <si>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</si>
  <si>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</si>
  <si>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</si>
  <si>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</si>
  <si>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</si>
  <si>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</si>
  <si>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</si>
  <si>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</si>
  <si>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</si>
  <si>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</si>
  <si>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</si>
  <si>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</si>
  <si>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</si>
  <si>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0</t>
  </si>
  <si>
    <t>июля</t>
  </si>
  <si>
    <t>за   июль  2018 г.</t>
  </si>
  <si>
    <t>ост.на 01.08</t>
  </si>
  <si>
    <t xml:space="preserve">смена вентиля д 15 (2шт) </t>
  </si>
  <si>
    <t xml:space="preserve">вентиль д 15 </t>
  </si>
  <si>
    <t>2шт</t>
  </si>
  <si>
    <t xml:space="preserve">смена ламп (3шт) </t>
  </si>
  <si>
    <t>лампа</t>
  </si>
  <si>
    <t>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</si>
</sst>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M38" sqref="M38"/>
    </sheetView>
  </sheetViews>
  <sheetFormatPr defaultColWidth="9.00390625" defaultRowHeight="12.75"/>
  <cols>
    <col min="1" max="1" width="15.50390625" style="0" customWidth="1"/>
    <col min="3" max="3" width="10.625" style="0" customWidth="1"/>
    <col min="4" max="4" width="11.125" style="0" customWidth="1"/>
    <col min="5" max="5" width="11.00390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s="5" t="s">
        <v>135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</v>
      </c>
      <c r="M11" s="46">
        <f t="shared" si="0"/>
        <v>457.49322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51" t="s">
        <v>133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102</v>
      </c>
      <c r="J20" s="20"/>
      <c r="K20" s="27" t="s">
        <v>57</v>
      </c>
      <c r="L20" s="28">
        <f>SUM(L6:L19)</f>
        <v>3.5</v>
      </c>
      <c r="M20" s="34">
        <f>SUM(M6:M19)</f>
        <v>533.74209</v>
      </c>
    </row>
    <row r="21" spans="1:11" ht="12.75">
      <c r="A21" t="s">
        <v>128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25">
        <v>1.62</v>
      </c>
      <c r="M24" s="33">
        <f aca="true" t="shared" si="1" ref="M24:M31">L24*126.87*1.202*1.15</f>
        <v>284.10328962</v>
      </c>
    </row>
    <row r="25" spans="1:13" ht="12.75">
      <c r="A25" t="s">
        <v>106</v>
      </c>
      <c r="J25" s="20">
        <v>2</v>
      </c>
      <c r="K25" s="20" t="s">
        <v>140</v>
      </c>
      <c r="L25" s="25">
        <f>0.03*7.1</f>
        <v>0.213</v>
      </c>
      <c r="M25" s="33">
        <f t="shared" si="1"/>
        <v>37.354321412999994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1.8330000000000002</v>
      </c>
      <c r="M32" s="34">
        <f>SUM(M24:M31)</f>
        <v>321.457611033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138</v>
      </c>
      <c r="L36" s="23" t="s">
        <v>139</v>
      </c>
      <c r="M36" s="23">
        <f>2*298</f>
        <v>596</v>
      </c>
    </row>
    <row r="37" spans="10:13" ht="12.75">
      <c r="J37" s="23">
        <v>2</v>
      </c>
      <c r="K37" s="44" t="s">
        <v>141</v>
      </c>
      <c r="L37" s="23" t="s">
        <v>142</v>
      </c>
      <c r="M37" s="23">
        <f>3*7.1</f>
        <v>21.299999999999997</v>
      </c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f>22910.13-0.01</f>
        <v>22910.120000000003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16358.13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0.7140132832128333</v>
      </c>
      <c r="J42" s="23">
        <v>7</v>
      </c>
      <c r="K42" s="44"/>
      <c r="L42" s="23"/>
      <c r="M42" s="23"/>
    </row>
    <row r="43" spans="1:13" ht="12.75">
      <c r="A43" t="s">
        <v>127</v>
      </c>
      <c r="F43" s="5">
        <f>250</f>
        <v>250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16608.129999999997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f>(5040+810)*1.202</f>
        <v>7031.7</v>
      </c>
      <c r="J49" s="25">
        <v>14</v>
      </c>
      <c r="K49" s="45"/>
      <c r="L49" s="25"/>
      <c r="M49" s="25"/>
    </row>
    <row r="50" spans="1:13" ht="12.75">
      <c r="A50" s="6" t="s">
        <v>79</v>
      </c>
      <c r="F50" s="11">
        <f>(1000+133.33+556)*1.202</f>
        <v>2030.5746599999998</v>
      </c>
      <c r="J50" s="25">
        <v>15</v>
      </c>
      <c r="K50" s="45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9062.27466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1.99</v>
      </c>
      <c r="E54" t="s">
        <v>14</v>
      </c>
      <c r="F54" s="11">
        <f>E33*D54</f>
        <v>3131.464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617.3</v>
      </c>
    </row>
    <row r="56" spans="1:6" ht="12.75">
      <c r="A56" s="4" t="s">
        <v>16</v>
      </c>
      <c r="B56" s="10"/>
      <c r="C56" s="10"/>
      <c r="F56" s="32">
        <f>SUM(F54:F55)</f>
        <v>3131.464</v>
      </c>
    </row>
    <row r="57" spans="1:2" ht="12.75">
      <c r="A57" s="4" t="s">
        <v>17</v>
      </c>
      <c r="B57" s="4"/>
    </row>
    <row r="58" spans="1:6" ht="12.75">
      <c r="A58" t="s">
        <v>18</v>
      </c>
      <c r="C58" s="53">
        <v>185357</v>
      </c>
      <c r="D58">
        <v>228897.7</v>
      </c>
      <c r="E58">
        <v>1537.6</v>
      </c>
      <c r="F58" s="35">
        <f>C58/D58*E58</f>
        <v>1245.1192091488904</v>
      </c>
    </row>
    <row r="59" spans="1:6" ht="12.75">
      <c r="A59" t="s">
        <v>19</v>
      </c>
      <c r="F59" s="35">
        <f>M20</f>
        <v>533.74209</v>
      </c>
    </row>
    <row r="60" spans="1:6" ht="12.75">
      <c r="A60" t="s">
        <v>20</v>
      </c>
      <c r="F60" s="11">
        <f>M32</f>
        <v>321.457611033</v>
      </c>
    </row>
    <row r="61" spans="1:6" ht="12.75">
      <c r="A61" t="s">
        <v>71</v>
      </c>
      <c r="F61" s="5">
        <v>0</v>
      </c>
    </row>
    <row r="62" spans="1:6" ht="12.75">
      <c r="A62" t="s">
        <v>21</v>
      </c>
      <c r="F62" s="11">
        <f>M55</f>
        <v>617.3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0.26</v>
      </c>
      <c r="E65" t="s">
        <v>14</v>
      </c>
      <c r="F65" s="11">
        <f>B65*D65</f>
        <v>409.13599999999997</v>
      </c>
    </row>
    <row r="66" spans="1:6" ht="12.75">
      <c r="A66" s="48" t="s">
        <v>74</v>
      </c>
      <c r="B66" s="48"/>
      <c r="C66" s="48"/>
      <c r="D66" s="52"/>
      <c r="E66" s="48"/>
      <c r="F66" s="52">
        <v>0</v>
      </c>
    </row>
    <row r="67" spans="1:6" ht="12.75">
      <c r="A67" s="48" t="s">
        <v>84</v>
      </c>
      <c r="B67" s="48"/>
      <c r="C67" s="48"/>
      <c r="D67" s="52">
        <v>0</v>
      </c>
      <c r="E67" s="48"/>
      <c r="F67" s="52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3126.75491018189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0.26</v>
      </c>
      <c r="E70" t="s">
        <v>14</v>
      </c>
      <c r="F70" s="11">
        <f>B70*D70</f>
        <v>409.13599999999997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1.12</v>
      </c>
      <c r="E73" t="s">
        <v>14</v>
      </c>
      <c r="F73" s="11">
        <f>B73*D73</f>
        <v>1762.432</v>
      </c>
    </row>
    <row r="74" spans="1:6" ht="12.75">
      <c r="A74" s="4" t="s">
        <v>28</v>
      </c>
      <c r="F74" s="32">
        <f>F70+F73</f>
        <v>2171.568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2.02</v>
      </c>
      <c r="E77" t="s">
        <v>14</v>
      </c>
      <c r="F77" s="11">
        <f>B77*D77</f>
        <v>3178.672</v>
      </c>
    </row>
    <row r="78" spans="1:6" ht="12.75">
      <c r="A78" s="4" t="s">
        <v>31</v>
      </c>
      <c r="F78" s="32">
        <f>SUM(F77)</f>
        <v>3178.672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8" ht="12.75">
      <c r="A80" s="1" t="s">
        <v>32</v>
      </c>
      <c r="B80" s="1"/>
      <c r="F80" s="32">
        <f>F52+F56+F68+F74+F78+F79</f>
        <v>20670.73357018189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1198.9025470705494</v>
      </c>
      <c r="G81" s="7"/>
      <c r="H81" s="7"/>
      <c r="I81" s="7"/>
    </row>
    <row r="82" spans="1:9" ht="12.75">
      <c r="A82" s="1"/>
      <c r="B82" s="36" t="s">
        <v>129</v>
      </c>
      <c r="C82" s="36"/>
      <c r="D82" s="1"/>
      <c r="E82" s="58"/>
      <c r="F82" s="59">
        <v>1033.68</v>
      </c>
      <c r="G82" s="7"/>
      <c r="H82" s="7"/>
      <c r="I82" s="7"/>
    </row>
    <row r="83" spans="1:9" ht="12.75">
      <c r="A83" s="1"/>
      <c r="B83" s="36" t="s">
        <v>130</v>
      </c>
      <c r="C83" s="36"/>
      <c r="D83" s="1"/>
      <c r="E83" s="58"/>
      <c r="F83" s="59">
        <v>188.75</v>
      </c>
      <c r="G83" s="7"/>
      <c r="H83" s="7"/>
      <c r="I83" s="7"/>
    </row>
    <row r="84" spans="1:9" ht="12.75">
      <c r="A84" s="1"/>
      <c r="B84" s="36" t="s">
        <v>131</v>
      </c>
      <c r="C84" s="36"/>
      <c r="D84" s="1"/>
      <c r="E84" s="58"/>
      <c r="F84" s="59">
        <f>0</f>
        <v>0</v>
      </c>
      <c r="G84" s="7"/>
      <c r="H84" s="7"/>
      <c r="I84" s="7"/>
    </row>
    <row r="85" spans="1:6" ht="13.5">
      <c r="A85" s="12" t="s">
        <v>34</v>
      </c>
      <c r="B85" s="12"/>
      <c r="C85" s="12"/>
      <c r="D85" s="12"/>
      <c r="E85" s="12"/>
      <c r="F85" s="31">
        <f>F80+F81+F82+F83+F84</f>
        <v>23092.066117252438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136</v>
      </c>
    </row>
    <row r="87" spans="1:6" ht="12.75">
      <c r="A87" s="13"/>
      <c r="B87" s="39">
        <v>43282</v>
      </c>
      <c r="C87" s="40">
        <v>-374009</v>
      </c>
      <c r="D87" s="42">
        <f>F44</f>
        <v>16608.129999999997</v>
      </c>
      <c r="E87" s="42">
        <f>F85</f>
        <v>23092.066117252438</v>
      </c>
      <c r="F87" s="43">
        <f>C87+D87-E87</f>
        <v>-380492.93611725245</v>
      </c>
    </row>
    <row r="89" spans="1:6" ht="13.5" thickBot="1">
      <c r="A89" t="s">
        <v>111</v>
      </c>
      <c r="C89" s="55">
        <v>43282</v>
      </c>
      <c r="D89" s="8" t="s">
        <v>112</v>
      </c>
      <c r="E89" s="55">
        <v>43312</v>
      </c>
      <c r="F89" t="s">
        <v>113</v>
      </c>
    </row>
    <row r="90" spans="1:7" ht="13.5" thickBot="1">
      <c r="A90" t="s">
        <v>114</v>
      </c>
      <c r="F90" s="56">
        <f>E87</f>
        <v>23092.066117252438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2017-08-21T12:50:36Z</cp:lastPrinted>
  <dcterms:created xsi:type="dcterms:W3CDTF">2008-08-18T07:30:19Z</dcterms:created>
  <dcterms:modified xsi:type="dcterms:W3CDTF">2018-10-03T06:42:32Z</dcterms:modified>
  <cp:category/>
  <cp:version/>
  <cp:contentType/>
  <cp:contentStatus/>
</cp:coreProperties>
</file>