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<sst xmlns="http://schemas.openxmlformats.org/spreadsheetml/2006/main" count="188" uniqueCount="163">
  <si>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</si>
  <si>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</si>
  <si>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</si>
  <si>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</si>
  <si>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</si>
  <si>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</si>
  <si>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</si>
  <si>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</si>
  <si>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</si>
  <si>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</si>
  <si>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</si>
  <si>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</si>
  <si>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</si>
  <si>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</si>
  <si>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</si>
  <si>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</si>
  <si>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</si>
  <si>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</si>
  <si>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</si>
  <si>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</si>
  <si>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</si>
  <si>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</si>
  <si>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</si>
  <si>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</si>
  <si>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</si>
  <si>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</si>
  <si>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</si>
  <si>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</si>
  <si>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</si>
  <si>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</si>
  <si>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</si>
  <si>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</si>
  <si>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</si>
  <si>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</si>
  <si>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</si>
  <si>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</si>
  <si>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</si>
  <si>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</si>
  <si>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</si>
  <si>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</si>
  <si>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</si>
  <si>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</si>
  <si>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</si>
  <si>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</si>
  <si>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</si>
  <si>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</si>
  <si>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</si>
  <si>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</si>
  <si>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</si>
  <si>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</si>
  <si>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</si>
  <si>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</si>
  <si>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</si>
  <si>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</si>
  <si>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</si>
  <si>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</si>
  <si>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</si>
  <si>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</si>
  <si>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</si>
  <si>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</si>
  <si>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</si>
  <si>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</si>
  <si>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</si>
  <si>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</si>
  <si>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</si>
  <si>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</si>
  <si>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</si>
  <si>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</si>
  <si>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</si>
  <si>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</si>
  <si>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</si>
  <si>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</si>
  <si>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</si>
  <si>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</si>
  <si>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</si>
  <si>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</si>
  <si>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</si>
  <si>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</si>
  <si>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</si>
  <si>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</si>
  <si>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</si>
  <si>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</si>
  <si>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</si>
  <si>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</si>
  <si>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</si>
  <si>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</si>
  <si>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</si>
  <si>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</si>
  <si>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</si>
  <si>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</si>
  <si>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</si>
  <si>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</si>
  <si>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</si>
  <si>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</si>
  <si>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</si>
  <si>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</si>
  <si>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</si>
  <si>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</si>
  <si>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</si>
  <si>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</si>
  <si>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</si>
  <si>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</si>
  <si>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</si>
  <si>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</si>
  <si>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</si>
  <si>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</si>
  <si>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</si>
  <si>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</si>
  <si>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</si>
  <si>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</si>
  <si>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</si>
  <si>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</si>
  <si>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</si>
  <si>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</si>
  <si>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</si>
  <si>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</si>
  <si>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</si>
  <si>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</si>
  <si>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</si>
  <si>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</si>
  <si>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</si>
  <si>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</si>
  <si>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</si>
  <si>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</si>
  <si>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</si>
  <si>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</si>
  <si>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</si>
  <si>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</si>
  <si>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</si>
  <si>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</si>
  <si>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</si>
  <si>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</si>
  <si>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</si>
  <si>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</si>
  <si>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</si>
  <si>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</si>
  <si>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</si>
  <si>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апреля</t>
  </si>
  <si>
    <t>за   апрель  2018 г.</t>
  </si>
  <si>
    <t>ост.на 01.05</t>
  </si>
  <si>
    <t>смена труб д 25 на п.пр. (4мп) кв.51-58</t>
  </si>
  <si>
    <t>труба д 25</t>
  </si>
  <si>
    <t>4мп</t>
  </si>
  <si>
    <t>муфта раз. 25</t>
  </si>
  <si>
    <t>4шт</t>
  </si>
  <si>
    <t>уголок 25</t>
  </si>
  <si>
    <t>6шт</t>
  </si>
  <si>
    <t>тройник 25</t>
  </si>
  <si>
    <t xml:space="preserve">футорка </t>
  </si>
  <si>
    <t>1шт</t>
  </si>
  <si>
    <t>побелка бордюров</t>
  </si>
  <si>
    <t>известь</t>
  </si>
  <si>
    <t>2кг</t>
  </si>
  <si>
    <t>кисть</t>
  </si>
  <si>
    <t xml:space="preserve">смена ламп (8шт) </t>
  </si>
  <si>
    <t>лампа</t>
  </si>
  <si>
    <t>8шт</t>
  </si>
  <si>
    <t>смена провода (15мп)</t>
  </si>
  <si>
    <t>эл. Провод</t>
  </si>
  <si>
    <t>15мп</t>
  </si>
  <si>
    <t>патрон</t>
  </si>
  <si>
    <t>3шт</t>
  </si>
  <si>
    <t>смена патрона (3шт)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</si>
</sst>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2">
      <selection activeCell="L29" sqref="L29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4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1.5</v>
      </c>
      <c r="M6" s="49">
        <f>L6*126.87*1.202</f>
        <v>228.74661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9">
        <f t="shared" si="0"/>
        <v>1372.47966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19.509999999999998</v>
      </c>
      <c r="M20" s="34">
        <f>SUM(M6:M19)</f>
        <v>2975.2309074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f>0.04*184.3</f>
        <v>7.372000000000001</v>
      </c>
      <c r="M24" s="33">
        <f>L24*126.87*1.202*1.15</f>
        <v>1292.845340172</v>
      </c>
    </row>
    <row r="25" spans="1:13" ht="12.75">
      <c r="A25" t="s">
        <v>109</v>
      </c>
      <c r="J25" s="20">
        <v>2</v>
      </c>
      <c r="K25" s="20" t="s">
        <v>150</v>
      </c>
      <c r="L25" s="49">
        <v>2</v>
      </c>
      <c r="M25" s="33">
        <f aca="true" t="shared" si="1" ref="M25:M35">L25*126.87*1.202*1.15</f>
        <v>350.74480199999994</v>
      </c>
    </row>
    <row r="26" spans="1:13" ht="12.75">
      <c r="A26" t="s">
        <v>110</v>
      </c>
      <c r="J26" s="20">
        <v>3</v>
      </c>
      <c r="K26" s="20" t="s">
        <v>154</v>
      </c>
      <c r="L26" s="25">
        <f>0.08*7.1</f>
        <v>0.568</v>
      </c>
      <c r="M26" s="33">
        <f t="shared" si="1"/>
        <v>99.61152376799998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157</v>
      </c>
      <c r="L27" s="25">
        <f>0.15*19</f>
        <v>2.85</v>
      </c>
      <c r="M27" s="33">
        <f t="shared" si="1"/>
        <v>499.81134284999996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162</v>
      </c>
      <c r="L28" s="49">
        <f>0.03*39.6</f>
        <v>1.188</v>
      </c>
      <c r="M28" s="33">
        <f t="shared" si="1"/>
        <v>208.34241238799999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13.978</v>
      </c>
      <c r="M36" s="34">
        <f>SUM(M24:M35)</f>
        <v>2451.355421178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62361.88-7.7</f>
        <v>62354.18</v>
      </c>
      <c r="J40" s="20">
        <v>1</v>
      </c>
      <c r="K40" s="20" t="s">
        <v>141</v>
      </c>
      <c r="L40" s="25" t="s">
        <v>142</v>
      </c>
      <c r="M40" s="25">
        <f>4*99.11</f>
        <v>396.44</v>
      </c>
    </row>
    <row r="41" spans="1:13" ht="12.75">
      <c r="A41" t="s">
        <v>7</v>
      </c>
      <c r="F41" s="5">
        <v>56177.06</v>
      </c>
      <c r="J41" s="20">
        <v>2</v>
      </c>
      <c r="K41" s="20" t="s">
        <v>143</v>
      </c>
      <c r="L41" s="25" t="s">
        <v>144</v>
      </c>
      <c r="M41" s="25">
        <f>4*125.54</f>
        <v>502.16</v>
      </c>
    </row>
    <row r="42" spans="2:13" ht="12.75">
      <c r="B42" t="s">
        <v>8</v>
      </c>
      <c r="F42" s="9">
        <f>F41/F40</f>
        <v>0.9009349493490252</v>
      </c>
      <c r="J42" s="20">
        <v>3</v>
      </c>
      <c r="K42" s="20" t="s">
        <v>145</v>
      </c>
      <c r="L42" s="25" t="s">
        <v>146</v>
      </c>
      <c r="M42" s="25">
        <f>6*24.31</f>
        <v>145.85999999999999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147</v>
      </c>
      <c r="L43" s="25" t="s">
        <v>144</v>
      </c>
      <c r="M43" s="25">
        <f>4*10</f>
        <v>40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57577.06</v>
      </c>
      <c r="J44" s="20">
        <v>5</v>
      </c>
      <c r="K44" s="20" t="s">
        <v>148</v>
      </c>
      <c r="L44" s="25" t="s">
        <v>149</v>
      </c>
      <c r="M44" s="25">
        <v>34</v>
      </c>
    </row>
    <row r="45" spans="10:13" ht="12.75">
      <c r="J45" s="20">
        <v>6</v>
      </c>
      <c r="K45" s="20" t="s">
        <v>151</v>
      </c>
      <c r="L45" s="25" t="s">
        <v>152</v>
      </c>
      <c r="M45" s="25">
        <v>41.54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5" t="s">
        <v>149</v>
      </c>
      <c r="M46" s="25">
        <v>134.48</v>
      </c>
    </row>
    <row r="47" spans="10:13" ht="12.75">
      <c r="J47" s="20">
        <v>8</v>
      </c>
      <c r="K47" s="20" t="s">
        <v>155</v>
      </c>
      <c r="L47" s="25" t="s">
        <v>156</v>
      </c>
      <c r="M47" s="25">
        <f>8*13.96</f>
        <v>111.68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158</v>
      </c>
      <c r="L48" s="25" t="s">
        <v>159</v>
      </c>
      <c r="M48" s="25">
        <f>15*4.43</f>
        <v>66.44999999999999</v>
      </c>
    </row>
    <row r="49" spans="1:13" ht="12.75">
      <c r="A49" t="s">
        <v>12</v>
      </c>
      <c r="F49" s="11">
        <f>3750*1.202</f>
        <v>4507.5</v>
      </c>
      <c r="J49" s="20">
        <v>10</v>
      </c>
      <c r="K49" s="20" t="s">
        <v>160</v>
      </c>
      <c r="L49" s="25" t="s">
        <v>161</v>
      </c>
      <c r="M49" s="25">
        <f>3*17.59</f>
        <v>52.769999999999996</v>
      </c>
    </row>
    <row r="50" spans="1:13" ht="12.75">
      <c r="A50" s="6" t="s">
        <v>82</v>
      </c>
      <c r="F50" s="11">
        <f>3300*1.202</f>
        <v>3966.6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8474.1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1"/>
      <c r="C59" s="53"/>
      <c r="D59" s="62"/>
      <c r="E59" s="53"/>
      <c r="F59" s="62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1525.38</v>
      </c>
    </row>
    <row r="62" spans="1:13" ht="12.75">
      <c r="A62" t="s">
        <v>18</v>
      </c>
      <c r="C62" s="53">
        <v>179267</v>
      </c>
      <c r="D62">
        <v>228897.7</v>
      </c>
      <c r="E62">
        <v>3177.5</v>
      </c>
      <c r="F62" s="35">
        <f>C62/D62*E62</f>
        <v>2488.53917055523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2975.2309074</v>
      </c>
    </row>
    <row r="64" spans="1:6" ht="12.75">
      <c r="A64" t="s">
        <v>20</v>
      </c>
      <c r="F64" s="11">
        <f>M36</f>
        <v>2451.355421178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1525.38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0.28</v>
      </c>
      <c r="E69" t="s">
        <v>14</v>
      </c>
      <c r="F69" s="11">
        <f>B69*D69</f>
        <v>889.7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10330.205499133232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0.99</v>
      </c>
      <c r="E77" t="s">
        <v>14</v>
      </c>
      <c r="F77" s="11">
        <f>B77*D77</f>
        <v>3145.725</v>
      </c>
    </row>
    <row r="78" spans="1:6" ht="12.75">
      <c r="A78" s="4" t="s">
        <v>28</v>
      </c>
      <c r="F78" s="32">
        <f>F74+F77</f>
        <v>3908.325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2.01</v>
      </c>
      <c r="E81" t="s">
        <v>14</v>
      </c>
      <c r="F81" s="11">
        <f>B81*D81</f>
        <v>6386.775</v>
      </c>
    </row>
    <row r="82" spans="1:9" ht="12.75">
      <c r="A82" s="4" t="s">
        <v>31</v>
      </c>
      <c r="F82" s="8">
        <f>SUM(F81)</f>
        <v>6386.775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41727.63049913323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2420.2025689497273</v>
      </c>
    </row>
    <row r="86" spans="1:6" ht="12.75">
      <c r="A86" s="1"/>
      <c r="B86" s="36" t="s">
        <v>132</v>
      </c>
      <c r="C86" s="36"/>
      <c r="D86" s="1"/>
      <c r="E86" s="58"/>
      <c r="F86" s="59">
        <v>7987.98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v>3812.04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56551.44306808295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43191</v>
      </c>
      <c r="C91" s="40">
        <v>-259736</v>
      </c>
      <c r="D91" s="42">
        <f>F44</f>
        <v>57577.06</v>
      </c>
      <c r="E91" s="42">
        <f>F89</f>
        <v>56551.44306808295</v>
      </c>
      <c r="F91" s="43">
        <f>C91+D91-E91</f>
        <v>-258710.38306808294</v>
      </c>
    </row>
    <row r="93" spans="1:6" ht="13.5" thickBot="1">
      <c r="A93" t="s">
        <v>115</v>
      </c>
      <c r="C93" s="55">
        <v>43191</v>
      </c>
      <c r="D93" s="8" t="s">
        <v>116</v>
      </c>
      <c r="E93" s="55">
        <v>43220</v>
      </c>
      <c r="F93" t="s">
        <v>117</v>
      </c>
    </row>
    <row r="94" spans="1:7" ht="13.5" thickBot="1">
      <c r="A94" t="s">
        <v>118</v>
      </c>
      <c r="F94" s="56">
        <f>E91</f>
        <v>56551.44306808295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2018-06-26T13:10:12Z</dcterms:modified>
  <cp:category/>
  <cp:version/>
  <cp:contentType/>
  <cp:contentStatus/>
</cp:coreProperties>
</file>