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<sst xmlns="http://schemas.openxmlformats.org/spreadsheetml/2006/main" count="33" uniqueCount="33">
  <si>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</si>
  <si>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</si>
  <si>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</si>
  <si>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</si>
  <si>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</si>
  <si>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</si>
  <si>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</si>
  <si>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</si>
  <si>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</si>
  <si>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</si>
  <si>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</si>
  <si>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</si>
  <si>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</si>
  <si>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</si>
  <si>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</si>
  <si>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</si>
  <si>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</si>
  <si>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</si>
  <si>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</si>
  <si>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</si>
  <si>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</si>
  <si>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</si>
  <si>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</si>
  <si>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</si>
  <si>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</si>
  <si>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</si>
  <si>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</si>
  <si>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</si>
  <si>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</si>
  <si>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</si>
  <si>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</si>
  <si>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д.24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</si>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</sst>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375" style="0" customWidth="1"/>
    <col min="7" max="7" width="8.625" style="0" customWidth="1"/>
    <col min="9" max="9" width="10.375" style="0" customWidth="1"/>
    <col min="10" max="10" width="7.625" style="0" customWidth="1"/>
    <col min="11" max="11" width="7.375" style="0" customWidth="1"/>
    <col min="16" max="16" width="8.00390625" style="0" customWidth="1"/>
  </cols>
  <sheetData>
    <row r="2" spans="3:12" ht="12.75">
      <c r="C2" s="1"/>
      <c r="D2" s="1" t="s">
        <v>31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6" ht="12.75">
      <c r="A6" s="9" t="s">
        <v>24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9" t="s">
        <v>5</v>
      </c>
      <c r="I6" s="30"/>
      <c r="J6" s="31"/>
      <c r="K6" s="35" t="s">
        <v>11</v>
      </c>
      <c r="L6" s="15" t="s">
        <v>7</v>
      </c>
      <c r="M6" s="15" t="s">
        <v>9</v>
      </c>
      <c r="N6" s="15" t="s">
        <v>10</v>
      </c>
      <c r="O6" s="15" t="s">
        <v>26</v>
      </c>
      <c r="P6" s="27" t="s">
        <v>30</v>
      </c>
    </row>
    <row r="7" spans="1:16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23</v>
      </c>
      <c r="H7" s="21" t="s">
        <v>25</v>
      </c>
      <c r="I7" s="21" t="s">
        <v>6</v>
      </c>
      <c r="J7" s="32" t="s">
        <v>29</v>
      </c>
      <c r="K7" s="36"/>
      <c r="L7" s="16"/>
      <c r="M7" s="16"/>
      <c r="N7" s="16"/>
      <c r="O7" s="16"/>
      <c r="P7" s="28"/>
    </row>
    <row r="8" spans="1:16" ht="12.75">
      <c r="A8" s="10"/>
      <c r="B8" s="13"/>
      <c r="C8" s="13"/>
      <c r="D8" s="13"/>
      <c r="E8" s="22"/>
      <c r="F8" s="22"/>
      <c r="G8" s="25"/>
      <c r="H8" s="22"/>
      <c r="I8" s="22"/>
      <c r="J8" s="33"/>
      <c r="K8" s="36"/>
      <c r="L8" s="16"/>
      <c r="M8" s="16"/>
      <c r="N8" s="16"/>
      <c r="O8" s="16"/>
      <c r="P8" s="28"/>
    </row>
    <row r="9" spans="1:16" ht="12.75">
      <c r="A9" s="11"/>
      <c r="B9" s="14"/>
      <c r="C9" s="14"/>
      <c r="D9" s="14"/>
      <c r="E9" s="23"/>
      <c r="F9" s="23"/>
      <c r="G9" s="26"/>
      <c r="H9" s="23"/>
      <c r="I9" s="23"/>
      <c r="J9" s="34"/>
      <c r="K9" s="37"/>
      <c r="L9" s="17"/>
      <c r="M9" s="17"/>
      <c r="N9" s="17"/>
      <c r="O9" s="17"/>
      <c r="P9" s="28"/>
    </row>
    <row r="10" spans="1:16" ht="12.75">
      <c r="A10" s="2" t="s">
        <v>32</v>
      </c>
      <c r="B10" s="3"/>
      <c r="C10" s="3"/>
      <c r="D10" s="3">
        <v>-185132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12</v>
      </c>
      <c r="B11" s="3">
        <v>62846</v>
      </c>
      <c r="C11" s="3">
        <v>61847</v>
      </c>
      <c r="D11" s="3">
        <f>D10+B11-C11</f>
        <v>-184133</v>
      </c>
      <c r="E11" s="3">
        <v>4146.9</v>
      </c>
      <c r="F11" s="3">
        <v>3966.6</v>
      </c>
      <c r="G11" s="3">
        <v>0</v>
      </c>
      <c r="H11" s="3">
        <v>8524.49</v>
      </c>
      <c r="I11" s="3">
        <v>0</v>
      </c>
      <c r="J11" s="3">
        <f aca="true" t="shared" si="0" ref="J11:J16">2014.76+560.02+3575.27</f>
        <v>6150.049999999999</v>
      </c>
      <c r="K11" s="3">
        <v>12610</v>
      </c>
      <c r="L11" s="3">
        <v>9317.72</v>
      </c>
      <c r="M11" s="3">
        <v>5639.94</v>
      </c>
      <c r="N11" s="3">
        <v>8438.39</v>
      </c>
      <c r="O11" s="3">
        <v>3053.35</v>
      </c>
      <c r="P11" s="3">
        <v>0</v>
      </c>
      <c r="Q11">
        <f>E11+F11+G11+H11+I11+J11+K11+L11+M11+N11+O11</f>
        <v>61847.439999999995</v>
      </c>
    </row>
    <row r="12" spans="1:17" ht="12.75">
      <c r="A12" s="2" t="s">
        <v>13</v>
      </c>
      <c r="B12" s="3">
        <v>68597</v>
      </c>
      <c r="C12" s="3">
        <v>71144</v>
      </c>
      <c r="D12" s="3">
        <f aca="true" t="shared" si="1" ref="D12:D22">D11+B12-C12</f>
        <v>-186680</v>
      </c>
      <c r="E12" s="3">
        <v>3606</v>
      </c>
      <c r="F12" s="3">
        <v>3729.04</v>
      </c>
      <c r="G12" s="3">
        <v>0</v>
      </c>
      <c r="H12" s="3">
        <v>8567.55</v>
      </c>
      <c r="I12" s="3">
        <v>0</v>
      </c>
      <c r="J12" s="3">
        <f t="shared" si="0"/>
        <v>6150.049999999999</v>
      </c>
      <c r="K12" s="3">
        <v>12610</v>
      </c>
      <c r="L12" s="3">
        <v>18409.31</v>
      </c>
      <c r="M12" s="3">
        <v>5209.41</v>
      </c>
      <c r="N12" s="3">
        <v>9299.45</v>
      </c>
      <c r="O12" s="3">
        <v>3562.98</v>
      </c>
      <c r="P12" s="3">
        <v>0</v>
      </c>
      <c r="Q12">
        <f aca="true" t="shared" si="2" ref="Q12:Q21">E12+F12+G12+H12+I12+J12+K12+L12+M12+N12+O12</f>
        <v>71143.79</v>
      </c>
    </row>
    <row r="13" spans="1:17" ht="12.75">
      <c r="A13" s="2" t="s">
        <v>14</v>
      </c>
      <c r="B13" s="3">
        <v>73186</v>
      </c>
      <c r="C13" s="3">
        <v>68583</v>
      </c>
      <c r="D13" s="3">
        <f t="shared" si="1"/>
        <v>-182077</v>
      </c>
      <c r="E13" s="3">
        <v>4327.2</v>
      </c>
      <c r="F13" s="3">
        <v>4785.19</v>
      </c>
      <c r="G13" s="3">
        <v>0</v>
      </c>
      <c r="H13" s="3">
        <v>8567.55</v>
      </c>
      <c r="I13" s="3">
        <v>246.8</v>
      </c>
      <c r="J13" s="3">
        <f t="shared" si="0"/>
        <v>6150.049999999999</v>
      </c>
      <c r="K13" s="3">
        <v>13101.38</v>
      </c>
      <c r="L13" s="3">
        <v>12138.73</v>
      </c>
      <c r="M13" s="3">
        <v>6070.47</v>
      </c>
      <c r="N13" s="3">
        <v>9773.03</v>
      </c>
      <c r="O13" s="3">
        <v>3422.6</v>
      </c>
      <c r="P13" s="3">
        <v>0</v>
      </c>
      <c r="Q13">
        <f t="shared" si="2"/>
        <v>68583</v>
      </c>
    </row>
    <row r="14" spans="1:17" ht="12.75">
      <c r="A14" s="2" t="s">
        <v>15</v>
      </c>
      <c r="B14" s="3">
        <v>90633</v>
      </c>
      <c r="C14" s="3">
        <v>62104</v>
      </c>
      <c r="D14" s="3">
        <f t="shared" si="1"/>
        <v>-153548</v>
      </c>
      <c r="E14" s="3">
        <v>4327.2</v>
      </c>
      <c r="F14" s="3">
        <v>4785.19</v>
      </c>
      <c r="G14" s="3">
        <v>0</v>
      </c>
      <c r="H14" s="3">
        <v>8567.55</v>
      </c>
      <c r="I14" s="3">
        <v>0</v>
      </c>
      <c r="J14" s="3">
        <f t="shared" si="0"/>
        <v>6150.049999999999</v>
      </c>
      <c r="K14" s="3">
        <v>12610</v>
      </c>
      <c r="L14" s="3">
        <v>8647.62</v>
      </c>
      <c r="M14" s="3">
        <v>5295.52</v>
      </c>
      <c r="N14" s="3">
        <v>8653.65</v>
      </c>
      <c r="O14" s="3">
        <v>3067.43</v>
      </c>
      <c r="P14" s="3"/>
      <c r="Q14">
        <f t="shared" si="2"/>
        <v>62104.21000000001</v>
      </c>
    </row>
    <row r="15" spans="1:17" ht="12.75">
      <c r="A15" s="2" t="s">
        <v>27</v>
      </c>
      <c r="B15" s="3">
        <v>89234</v>
      </c>
      <c r="C15" s="3">
        <v>64241</v>
      </c>
      <c r="D15" s="3">
        <f t="shared" si="1"/>
        <v>-128555</v>
      </c>
      <c r="E15" s="3">
        <v>5288.8</v>
      </c>
      <c r="F15" s="3">
        <v>4785.19</v>
      </c>
      <c r="G15" s="3">
        <v>0</v>
      </c>
      <c r="H15" s="3">
        <v>8567.55</v>
      </c>
      <c r="I15" s="3">
        <v>0</v>
      </c>
      <c r="J15" s="3">
        <f t="shared" si="0"/>
        <v>6150.049999999999</v>
      </c>
      <c r="K15" s="3">
        <v>12610</v>
      </c>
      <c r="L15" s="3">
        <v>9963.86</v>
      </c>
      <c r="M15" s="3">
        <v>4994.15</v>
      </c>
      <c r="N15" s="3">
        <v>8696.71</v>
      </c>
      <c r="O15" s="3">
        <v>3184.56</v>
      </c>
      <c r="P15" s="3"/>
      <c r="Q15">
        <f t="shared" si="2"/>
        <v>64240.869999999995</v>
      </c>
    </row>
    <row r="16" spans="1:17" ht="12.75">
      <c r="A16" s="2" t="s">
        <v>28</v>
      </c>
      <c r="B16" s="3">
        <v>76689</v>
      </c>
      <c r="C16" s="3">
        <v>108133</v>
      </c>
      <c r="D16" s="3">
        <f t="shared" si="1"/>
        <v>-159999</v>
      </c>
      <c r="E16" s="3">
        <v>5288.8</v>
      </c>
      <c r="F16" s="3">
        <v>4785.19</v>
      </c>
      <c r="G16" s="3">
        <v>0</v>
      </c>
      <c r="H16" s="3">
        <v>8567.55</v>
      </c>
      <c r="I16" s="3">
        <v>246.8</v>
      </c>
      <c r="J16" s="3">
        <f t="shared" si="0"/>
        <v>6150.049999999999</v>
      </c>
      <c r="K16" s="3">
        <v>12610</v>
      </c>
      <c r="L16" s="3">
        <v>47543.13</v>
      </c>
      <c r="M16" s="3">
        <v>6070.47</v>
      </c>
      <c r="N16" s="3">
        <v>11279.89</v>
      </c>
      <c r="O16" s="3">
        <v>5590.73</v>
      </c>
      <c r="P16" s="3"/>
      <c r="Q16">
        <f t="shared" si="2"/>
        <v>108132.60999999999</v>
      </c>
    </row>
    <row r="17" spans="1:17" ht="12.75">
      <c r="A17" s="2" t="s">
        <v>16</v>
      </c>
      <c r="B17" s="3">
        <v>75331</v>
      </c>
      <c r="C17" s="3">
        <v>77332</v>
      </c>
      <c r="D17" s="3">
        <f t="shared" si="1"/>
        <v>-162000</v>
      </c>
      <c r="E17" s="3">
        <v>5957.11</v>
      </c>
      <c r="F17" s="3">
        <v>4862.49</v>
      </c>
      <c r="G17" s="3">
        <v>0</v>
      </c>
      <c r="H17" s="3">
        <v>8567.55</v>
      </c>
      <c r="I17" s="3">
        <v>0</v>
      </c>
      <c r="J17" s="3">
        <f>9863.76+560.02+3575.27</f>
        <v>13999.050000000001</v>
      </c>
      <c r="K17" s="3">
        <v>12610</v>
      </c>
      <c r="L17" s="3">
        <v>13225.91</v>
      </c>
      <c r="M17" s="3">
        <v>5941.31</v>
      </c>
      <c r="N17" s="7">
        <v>8696.71</v>
      </c>
      <c r="O17" s="3">
        <v>3471.94</v>
      </c>
      <c r="P17" s="3"/>
      <c r="Q17">
        <f t="shared" si="2"/>
        <v>77332.07</v>
      </c>
    </row>
    <row r="18" spans="1:17" ht="12.75">
      <c r="A18" s="2" t="s">
        <v>17</v>
      </c>
      <c r="B18" s="3">
        <v>75331</v>
      </c>
      <c r="C18" s="7">
        <v>73601</v>
      </c>
      <c r="D18" s="3">
        <f t="shared" si="1"/>
        <v>-160270</v>
      </c>
      <c r="E18" s="3">
        <v>5957.11</v>
      </c>
      <c r="F18" s="3">
        <v>4862.49</v>
      </c>
      <c r="G18" s="3">
        <v>0</v>
      </c>
      <c r="H18" s="3">
        <v>8567.55</v>
      </c>
      <c r="I18" s="7">
        <v>0</v>
      </c>
      <c r="J18" s="3">
        <f>9863.76+560.02+2606.89</f>
        <v>13030.67</v>
      </c>
      <c r="K18" s="3">
        <v>12610</v>
      </c>
      <c r="L18" s="7">
        <v>10140.64</v>
      </c>
      <c r="M18" s="7">
        <v>5037.2</v>
      </c>
      <c r="N18" s="7">
        <v>10074.4</v>
      </c>
      <c r="O18" s="7">
        <v>3320.46</v>
      </c>
      <c r="P18" s="7"/>
      <c r="Q18">
        <f t="shared" si="2"/>
        <v>73600.52</v>
      </c>
    </row>
    <row r="19" spans="1:17" ht="12.75">
      <c r="A19" s="2" t="s">
        <v>18</v>
      </c>
      <c r="B19" s="3">
        <v>75331</v>
      </c>
      <c r="C19" s="8">
        <v>77068</v>
      </c>
      <c r="D19" s="3">
        <f t="shared" si="1"/>
        <v>-162007</v>
      </c>
      <c r="E19" s="3">
        <v>5957.11</v>
      </c>
      <c r="F19" s="3">
        <v>4519.52</v>
      </c>
      <c r="G19" s="3">
        <v>0</v>
      </c>
      <c r="H19" s="3">
        <v>8567.55</v>
      </c>
      <c r="I19" s="8">
        <v>246.8</v>
      </c>
      <c r="J19" s="3">
        <f>9863.76+560.02+2606.89</f>
        <v>13030.67</v>
      </c>
      <c r="K19" s="3">
        <v>12610</v>
      </c>
      <c r="L19" s="8">
        <v>13944.96</v>
      </c>
      <c r="M19" s="8">
        <v>4951.1</v>
      </c>
      <c r="N19" s="8">
        <v>9729.98</v>
      </c>
      <c r="O19" s="8">
        <v>3510.57</v>
      </c>
      <c r="P19" s="8"/>
      <c r="Q19">
        <f t="shared" si="2"/>
        <v>77068.26000000001</v>
      </c>
    </row>
    <row r="20" spans="1:17" ht="12.75">
      <c r="A20" s="2" t="s">
        <v>19</v>
      </c>
      <c r="B20" s="3">
        <v>79111</v>
      </c>
      <c r="C20" s="3">
        <v>80309</v>
      </c>
      <c r="D20" s="3">
        <f t="shared" si="1"/>
        <v>-163205</v>
      </c>
      <c r="E20" s="3">
        <v>3942.56</v>
      </c>
      <c r="F20" s="3">
        <v>4519.52</v>
      </c>
      <c r="G20" s="3">
        <v>0</v>
      </c>
      <c r="H20" s="3">
        <v>8567.55</v>
      </c>
      <c r="I20" s="3">
        <v>0</v>
      </c>
      <c r="J20" s="3">
        <f>9517.74+560.02+2606.89</f>
        <v>12684.65</v>
      </c>
      <c r="K20" s="3">
        <v>21152</v>
      </c>
      <c r="L20" s="3">
        <v>11829.3</v>
      </c>
      <c r="M20" s="3">
        <v>5295.52</v>
      </c>
      <c r="N20" s="3">
        <v>8610.6</v>
      </c>
      <c r="O20" s="3">
        <v>3707.19</v>
      </c>
      <c r="P20" s="3"/>
      <c r="Q20">
        <f t="shared" si="2"/>
        <v>80308.89000000001</v>
      </c>
    </row>
    <row r="21" spans="1:17" ht="12.75">
      <c r="A21" s="2" t="s">
        <v>20</v>
      </c>
      <c r="B21" s="3">
        <v>58595</v>
      </c>
      <c r="C21" s="3">
        <v>91444</v>
      </c>
      <c r="D21" s="3">
        <f t="shared" si="1"/>
        <v>-196054</v>
      </c>
      <c r="E21" s="3">
        <v>4226.23</v>
      </c>
      <c r="F21" s="3">
        <v>4327.2</v>
      </c>
      <c r="G21" s="3">
        <v>0</v>
      </c>
      <c r="H21" s="3">
        <v>8567.55</v>
      </c>
      <c r="I21" s="3">
        <v>0</v>
      </c>
      <c r="J21" s="3">
        <f>7165.68+422.04+2184.85</f>
        <v>9772.57</v>
      </c>
      <c r="K21" s="3">
        <v>12610</v>
      </c>
      <c r="L21" s="3">
        <v>31318.12</v>
      </c>
      <c r="M21" s="3">
        <v>5510.78</v>
      </c>
      <c r="N21" s="3">
        <v>10634.09</v>
      </c>
      <c r="O21" s="3">
        <v>4477.25</v>
      </c>
      <c r="P21" s="3"/>
      <c r="Q21">
        <f t="shared" si="2"/>
        <v>91443.79</v>
      </c>
    </row>
    <row r="22" spans="1:17" ht="12.75">
      <c r="A22" s="2" t="s">
        <v>22</v>
      </c>
      <c r="B22" s="3">
        <v>85099</v>
      </c>
      <c r="C22" s="3">
        <v>85985</v>
      </c>
      <c r="D22" s="5">
        <f t="shared" si="1"/>
        <v>-196940</v>
      </c>
      <c r="E22" s="3">
        <v>4573.61</v>
      </c>
      <c r="F22" s="3">
        <v>4327.2</v>
      </c>
      <c r="G22" s="3">
        <v>3917.82</v>
      </c>
      <c r="H22" s="3">
        <v>8567.55</v>
      </c>
      <c r="I22" s="3">
        <v>246.8</v>
      </c>
      <c r="J22" s="3">
        <f>2184.85+422.04+2184.85</f>
        <v>4791.74</v>
      </c>
      <c r="K22" s="3">
        <v>13100.38</v>
      </c>
      <c r="L22" s="3">
        <v>12991.02</v>
      </c>
      <c r="M22" s="3">
        <v>6457.95</v>
      </c>
      <c r="N22" s="3">
        <v>10375.77</v>
      </c>
      <c r="O22" s="3">
        <v>4451.04</v>
      </c>
      <c r="P22" s="3">
        <v>12184</v>
      </c>
      <c r="Q22">
        <f>E22+F22+G22+H22+I22+J22+K22+L22+M22+N22+O22+P22</f>
        <v>85984.87999999999</v>
      </c>
    </row>
    <row r="23" spans="1:17" ht="12.75">
      <c r="A23" s="6" t="s">
        <v>21</v>
      </c>
      <c r="B23" s="6">
        <f>SUM(B11:B22)</f>
        <v>909983</v>
      </c>
      <c r="C23" s="6">
        <f>SUM(C11:C22)</f>
        <v>921791</v>
      </c>
      <c r="D23" s="6"/>
      <c r="E23" s="6">
        <f aca="true" t="shared" si="3" ref="E23:O23">SUM(E11:E22)</f>
        <v>57598.62999999999</v>
      </c>
      <c r="F23" s="6">
        <f t="shared" si="3"/>
        <v>54254.81999999999</v>
      </c>
      <c r="G23" s="6">
        <f t="shared" si="3"/>
        <v>3917.82</v>
      </c>
      <c r="H23" s="6">
        <f t="shared" si="3"/>
        <v>102767.54000000002</v>
      </c>
      <c r="I23" s="6">
        <f t="shared" si="3"/>
        <v>987.2</v>
      </c>
      <c r="J23" s="6">
        <f t="shared" si="3"/>
        <v>104209.65000000001</v>
      </c>
      <c r="K23" s="6">
        <f t="shared" si="3"/>
        <v>160843.76</v>
      </c>
      <c r="L23" s="6">
        <f t="shared" si="3"/>
        <v>199470.31999999998</v>
      </c>
      <c r="M23" s="6">
        <f t="shared" si="3"/>
        <v>66473.81999999999</v>
      </c>
      <c r="N23" s="6">
        <f t="shared" si="3"/>
        <v>114262.67</v>
      </c>
      <c r="O23" s="6">
        <f t="shared" si="3"/>
        <v>44820.1</v>
      </c>
      <c r="P23" s="3">
        <f>P22</f>
        <v>12184</v>
      </c>
      <c r="Q23">
        <f>E23+F23+G23+H23+I23+J23+K23+L23+M23+N23+O23+P23</f>
        <v>921790.33</v>
      </c>
    </row>
  </sheetData>
  <sheetProtection/>
  <mergeCells count="18">
    <mergeCell ref="P6:P9"/>
    <mergeCell ref="N6:N9"/>
    <mergeCell ref="O6:O9"/>
    <mergeCell ref="H6:J6"/>
    <mergeCell ref="H7:H9"/>
    <mergeCell ref="I7:I9"/>
    <mergeCell ref="J7:J9"/>
    <mergeCell ref="K6:K9"/>
    <mergeCell ref="L6:L9"/>
    <mergeCell ref="A6:A9"/>
    <mergeCell ref="B6:B9"/>
    <mergeCell ref="C6:C9"/>
    <mergeCell ref="M6:M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2019-03-22T07:42:34Z</dcterms:modified>
  <cp:category/>
  <cp:version/>
  <cp:contentType/>
  <cp:contentStatus/>
</cp:coreProperties>
</file>