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<sst xmlns="http://schemas.openxmlformats.org/spreadsheetml/2006/main" count="171" uniqueCount="147">
  <si>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</si>
  <si>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</si>
  <si>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</si>
  <si>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</si>
  <si>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</si>
  <si>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</si>
  <si>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</si>
  <si>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</si>
  <si>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</si>
  <si>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</si>
  <si>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</si>
  <si>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</si>
  <si>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</si>
  <si>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</si>
  <si>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</si>
  <si>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</si>
  <si>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</si>
  <si>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</si>
  <si>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</si>
  <si>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</si>
  <si>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</si>
  <si>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</si>
  <si>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</si>
  <si>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</si>
  <si>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</si>
  <si>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</si>
  <si>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</si>
  <si>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</si>
  <si>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</si>
  <si>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</si>
  <si>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</si>
  <si>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</si>
  <si>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</si>
  <si>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</si>
  <si>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</si>
  <si>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</si>
  <si>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</si>
  <si>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</si>
  <si>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</si>
  <si>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</si>
  <si>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</si>
  <si>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</si>
  <si>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</si>
  <si>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</si>
  <si>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</si>
  <si>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</si>
  <si>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</si>
  <si>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</si>
  <si>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</si>
  <si>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</si>
  <si>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</si>
  <si>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</si>
  <si>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</si>
  <si>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</si>
  <si>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</si>
  <si>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</si>
  <si>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</si>
  <si>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</si>
  <si>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</si>
  <si>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</si>
  <si>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</si>
  <si>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</si>
  <si>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</si>
  <si>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</si>
  <si>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</si>
  <si>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</si>
  <si>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</si>
  <si>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</si>
  <si>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</si>
  <si>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</si>
  <si>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</si>
  <si>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</si>
  <si>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</si>
  <si>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</si>
  <si>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</si>
  <si>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</si>
  <si>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</si>
  <si>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</si>
  <si>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</si>
  <si>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</si>
  <si>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</si>
  <si>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</si>
  <si>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</si>
  <si>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</si>
  <si>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</si>
  <si>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</si>
  <si>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</si>
  <si>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</si>
  <si>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</si>
  <si>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</si>
  <si>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</si>
  <si>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</si>
  <si>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</si>
  <si>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</si>
  <si>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</si>
  <si>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</si>
  <si>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</si>
  <si>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</si>
  <si>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</si>
  <si>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</si>
  <si>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</si>
  <si>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</si>
  <si>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</si>
  <si>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</si>
  <si>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</si>
  <si>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</si>
  <si>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</si>
  <si>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</si>
  <si>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</si>
  <si>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</si>
  <si>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</si>
  <si>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</si>
  <si>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</si>
  <si>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</si>
  <si>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</si>
  <si>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</si>
  <si>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</si>
  <si>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</si>
  <si>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</si>
  <si>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</si>
  <si>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</si>
  <si>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</si>
  <si>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</si>
  <si>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</si>
  <si>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</si>
  <si>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</si>
  <si>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</si>
  <si>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</si>
  <si>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</si>
  <si>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</si>
  <si>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</si>
  <si>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</si>
  <si>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</si>
  <si>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марта</t>
  </si>
  <si>
    <t>за   март  2018 г.</t>
  </si>
  <si>
    <t>ост.на 01.04</t>
  </si>
  <si>
    <t>31.04.2018</t>
  </si>
  <si>
    <t>прочистка канализации</t>
  </si>
  <si>
    <t>смена труб д 25 на п.пр. (8мп) п-д 5 т.п.</t>
  </si>
  <si>
    <t>труба д 25 п.пр.</t>
  </si>
  <si>
    <t>8мп</t>
  </si>
  <si>
    <t>муфта 25</t>
  </si>
  <si>
    <t>6шт</t>
  </si>
  <si>
    <t>уголок 25</t>
  </si>
  <si>
    <t>8шт</t>
  </si>
  <si>
    <t>тройник 25</t>
  </si>
  <si>
    <t>очистка кровли от снега и наледи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</si>
</sst>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6">
      <selection activeCell="L27" sqref="L27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3</v>
      </c>
      <c r="K2" s="5" t="s">
        <v>134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L6*126.87*1.202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3.01</v>
      </c>
      <c r="M11" s="46">
        <f t="shared" si="0"/>
        <v>459.01819739999996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65.5740282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164.69755920000003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5.02</v>
      </c>
      <c r="M20" s="33">
        <f>SUM(M6:M19)</f>
        <v>765.5386548</v>
      </c>
    </row>
    <row r="21" spans="1:11" ht="12.75">
      <c r="A21" t="s">
        <v>128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46">
        <v>9.66</v>
      </c>
      <c r="M24" s="32">
        <f aca="true" t="shared" si="1" ref="M24:M34">L24*126.87*1.202*1.15</f>
        <v>1694.0973936599999</v>
      </c>
    </row>
    <row r="25" spans="1:13" ht="12.75">
      <c r="A25" t="s">
        <v>106</v>
      </c>
      <c r="J25" s="20">
        <v>2</v>
      </c>
      <c r="K25" s="20" t="s">
        <v>138</v>
      </c>
      <c r="L25" s="25">
        <f>0.08*184.3</f>
        <v>14.744000000000002</v>
      </c>
      <c r="M25" s="32">
        <f t="shared" si="1"/>
        <v>2585.690680344</v>
      </c>
    </row>
    <row r="26" spans="1:13" ht="12.75">
      <c r="A26" t="s">
        <v>107</v>
      </c>
      <c r="J26" s="20">
        <v>3</v>
      </c>
      <c r="K26" s="20" t="s">
        <v>146</v>
      </c>
      <c r="L26" s="25">
        <f>0.55*25.25</f>
        <v>13.887500000000001</v>
      </c>
      <c r="M26" s="32">
        <f t="shared" si="1"/>
        <v>2435.4842188875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38.291500000000006</v>
      </c>
      <c r="M35" s="33">
        <f>SUM(M24:M34)</f>
        <v>6715.2722928915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139</v>
      </c>
      <c r="L39" s="25" t="s">
        <v>140</v>
      </c>
      <c r="M39" s="25">
        <f>8*99</f>
        <v>792</v>
      </c>
    </row>
    <row r="40" spans="1:13" ht="12.75">
      <c r="A40" s="2" t="s">
        <v>6</v>
      </c>
      <c r="F40" s="11">
        <v>29466.04</v>
      </c>
      <c r="J40" s="20">
        <v>2</v>
      </c>
      <c r="K40" s="20" t="s">
        <v>141</v>
      </c>
      <c r="L40" s="25" t="s">
        <v>142</v>
      </c>
      <c r="M40" s="25">
        <f>6*125.33</f>
        <v>751.98</v>
      </c>
    </row>
    <row r="41" spans="1:13" ht="12.75">
      <c r="A41" t="s">
        <v>7</v>
      </c>
      <c r="F41" s="5">
        <v>26062.25</v>
      </c>
      <c r="J41" s="20">
        <v>3</v>
      </c>
      <c r="K41" s="20" t="s">
        <v>143</v>
      </c>
      <c r="L41" s="25" t="s">
        <v>144</v>
      </c>
      <c r="M41" s="25">
        <f>8*24.4</f>
        <v>195.2</v>
      </c>
    </row>
    <row r="42" spans="2:13" ht="12.75">
      <c r="B42" t="s">
        <v>8</v>
      </c>
      <c r="F42" s="9">
        <f>F41/F40</f>
        <v>0.8844843080373203</v>
      </c>
      <c r="J42" s="20">
        <v>4</v>
      </c>
      <c r="K42" s="20" t="s">
        <v>145</v>
      </c>
      <c r="L42" s="25" t="s">
        <v>142</v>
      </c>
      <c r="M42" s="25">
        <f>6*16.4</f>
        <v>98.39999999999999</v>
      </c>
    </row>
    <row r="43" spans="1:13" ht="12.75">
      <c r="A43" t="s">
        <v>127</v>
      </c>
      <c r="F43" s="11">
        <f>400+400+250</f>
        <v>1050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27112.25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3300*1.202</f>
        <v>3966.6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1000*1.202</f>
        <v>1202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5168.6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4065.172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0.4</v>
      </c>
      <c r="E55" t="s">
        <v>14</v>
      </c>
      <c r="F55" s="5">
        <f>B55*D55</f>
        <v>256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4321.1720000000005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0">
        <v>184596</v>
      </c>
      <c r="D58">
        <v>228897.7</v>
      </c>
      <c r="E58">
        <v>2042.8</v>
      </c>
      <c r="F58" s="34">
        <f>C58/D58*E58</f>
        <v>1647.4289990681425</v>
      </c>
      <c r="J58" s="20">
        <v>20</v>
      </c>
      <c r="K58" s="20"/>
      <c r="L58" s="25"/>
      <c r="M58" s="25"/>
    </row>
    <row r="59" spans="1:13" ht="12.75">
      <c r="A59" t="s">
        <v>20</v>
      </c>
      <c r="F59" s="34">
        <f>M20</f>
        <v>765.5386548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6715.2722928915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f>1*600*1.202</f>
        <v>721.1999999999999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M62</f>
        <v>1837.5800000000002</v>
      </c>
      <c r="J62" s="20"/>
      <c r="K62" s="20"/>
      <c r="L62" s="30" t="s">
        <v>65</v>
      </c>
      <c r="M62" s="33">
        <f>SUM(M39:M61)</f>
        <v>1837.5800000000002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0.25</v>
      </c>
      <c r="E65" s="44" t="s">
        <v>14</v>
      </c>
      <c r="F65" s="45">
        <f>B65*D65</f>
        <v>510.7</v>
      </c>
    </row>
    <row r="66" spans="1:6" ht="12.75">
      <c r="A66" s="51" t="s">
        <v>75</v>
      </c>
      <c r="B66" s="51"/>
      <c r="C66" s="51"/>
      <c r="D66" s="52"/>
      <c r="E66" s="51"/>
      <c r="F66" s="52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12197.719946759644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0.28</v>
      </c>
      <c r="E70" t="s">
        <v>14</v>
      </c>
      <c r="F70" s="11">
        <f>B70*D70</f>
        <v>571.984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1.13</v>
      </c>
      <c r="E73" t="s">
        <v>14</v>
      </c>
      <c r="F73" s="11">
        <f>B73*D73</f>
        <v>2308.3639999999996</v>
      </c>
    </row>
    <row r="74" spans="1:6" ht="12.75">
      <c r="A74" s="4" t="s">
        <v>29</v>
      </c>
      <c r="F74" s="31">
        <f>F70+F73</f>
        <v>2880.3479999999995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2.27</v>
      </c>
      <c r="E77" t="s">
        <v>14</v>
      </c>
      <c r="F77" s="11">
        <f>B77*D77</f>
        <v>4637.156</v>
      </c>
    </row>
    <row r="78" spans="1:6" ht="12.75">
      <c r="A78" s="4" t="s">
        <v>32</v>
      </c>
      <c r="F78" s="8">
        <f>SUM(F77)</f>
        <v>4637.156</v>
      </c>
    </row>
    <row r="79" spans="1:6" ht="12.75">
      <c r="A79" s="47" t="s">
        <v>78</v>
      </c>
      <c r="B79" s="44"/>
      <c r="C79" s="44"/>
      <c r="D79" s="48">
        <v>0</v>
      </c>
      <c r="E79" s="44"/>
      <c r="F79" s="49">
        <f>D79*E33</f>
        <v>0</v>
      </c>
    </row>
    <row r="80" spans="1:8" ht="12.75">
      <c r="A80" s="1" t="s">
        <v>33</v>
      </c>
      <c r="B80" s="1"/>
      <c r="F80" s="31">
        <f>F52+F56+F68+F74+F78+F79</f>
        <v>29204.99594675964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1693.889764912059</v>
      </c>
      <c r="G81" s="7"/>
      <c r="H81" s="7"/>
      <c r="I81" s="7"/>
    </row>
    <row r="82" spans="1:9" ht="12.75">
      <c r="A82" s="1"/>
      <c r="B82" s="35" t="s">
        <v>129</v>
      </c>
      <c r="C82" s="35"/>
      <c r="D82" s="1"/>
      <c r="E82" s="57"/>
      <c r="F82" s="58">
        <v>973.94</v>
      </c>
      <c r="G82" s="7"/>
      <c r="H82" s="7"/>
      <c r="I82" s="7"/>
    </row>
    <row r="83" spans="1:9" ht="12.75">
      <c r="A83" s="1"/>
      <c r="B83" s="35" t="s">
        <v>130</v>
      </c>
      <c r="C83" s="35"/>
      <c r="D83" s="1"/>
      <c r="E83" s="57"/>
      <c r="F83" s="58">
        <v>183.99</v>
      </c>
      <c r="G83" s="7"/>
      <c r="H83" s="7"/>
      <c r="I83" s="7"/>
    </row>
    <row r="84" spans="1:9" ht="12.75">
      <c r="A84" s="1"/>
      <c r="B84" s="35" t="s">
        <v>131</v>
      </c>
      <c r="C84" s="35"/>
      <c r="D84" s="1"/>
      <c r="E84" s="57"/>
      <c r="F84" s="58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32056.8157116717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43160</v>
      </c>
      <c r="C87" s="40">
        <v>-355112</v>
      </c>
      <c r="D87" s="42">
        <f>F44</f>
        <v>27112.25</v>
      </c>
      <c r="E87" s="42">
        <f>F85</f>
        <v>32056.8157116717</v>
      </c>
      <c r="F87" s="43">
        <f>C87+D87-E87</f>
        <v>-360056.5657116717</v>
      </c>
    </row>
    <row r="89" spans="1:6" ht="13.5" thickBot="1">
      <c r="A89" t="s">
        <v>112</v>
      </c>
      <c r="C89" s="54">
        <v>43160</v>
      </c>
      <c r="D89" s="8" t="s">
        <v>113</v>
      </c>
      <c r="E89" s="54" t="s">
        <v>136</v>
      </c>
      <c r="F89" t="s">
        <v>114</v>
      </c>
    </row>
    <row r="90" spans="1:7" ht="13.5" thickBot="1">
      <c r="A90" t="s">
        <v>115</v>
      </c>
      <c r="F90" s="55">
        <f>E87</f>
        <v>32056.8157116717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2017-08-21T12:51:22Z</cp:lastPrinted>
  <dcterms:created xsi:type="dcterms:W3CDTF">2008-08-18T07:30:19Z</dcterms:created>
  <dcterms:modified xsi:type="dcterms:W3CDTF">2018-05-14T08:22:55Z</dcterms:modified>
  <cp:category/>
  <cp:version/>
  <cp:contentType/>
  <cp:contentStatus/>
</cp:coreProperties>
</file>