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<sst xmlns="http://schemas.openxmlformats.org/spreadsheetml/2006/main" count="179" uniqueCount="154">
  <si>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</si>
  <si>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</si>
  <si>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</si>
  <si>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</si>
  <si>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</si>
  <si>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</si>
  <si>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</si>
  <si>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</si>
  <si>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</si>
  <si>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</si>
  <si>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</si>
  <si>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</si>
  <si>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</si>
  <si>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</si>
  <si>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</si>
  <si>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</si>
  <si>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</si>
  <si>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</si>
  <si>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</si>
  <si>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</si>
  <si>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</si>
  <si>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</si>
  <si>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</si>
  <si>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</si>
  <si>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</si>
  <si>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</si>
  <si>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</si>
  <si>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</si>
  <si>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</si>
  <si>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</si>
  <si>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</si>
  <si>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</si>
  <si>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</si>
  <si>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</si>
  <si>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</si>
  <si>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</si>
  <si>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</si>
  <si>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</si>
  <si>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</si>
  <si>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</si>
  <si>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</si>
  <si>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</si>
  <si>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</si>
  <si>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</si>
  <si>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</si>
  <si>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</si>
  <si>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</si>
  <si>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</si>
  <si>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</si>
  <si>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</si>
  <si>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</si>
  <si>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</si>
  <si>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</si>
  <si>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</si>
  <si>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</si>
  <si>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</si>
  <si>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</si>
  <si>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</si>
  <si>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</si>
  <si>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</si>
  <si>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</si>
  <si>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</si>
  <si>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</si>
  <si>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</si>
  <si>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</si>
  <si>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</si>
  <si>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</si>
  <si>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</si>
  <si>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</si>
  <si>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</si>
  <si>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</si>
  <si>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</si>
  <si>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</si>
  <si>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</si>
  <si>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</si>
  <si>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</si>
  <si>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</si>
  <si>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</si>
  <si>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</si>
  <si>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</si>
  <si>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</si>
  <si>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</si>
  <si>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</si>
  <si>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</si>
  <si>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</si>
  <si>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</si>
  <si>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</si>
  <si>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</si>
  <si>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</si>
  <si>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</si>
  <si>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</si>
  <si>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</si>
  <si>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</si>
  <si>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</si>
  <si>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</si>
  <si>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</si>
  <si>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</si>
  <si>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</si>
  <si>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</si>
  <si>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</si>
  <si>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</si>
  <si>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</si>
  <si>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</si>
  <si>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</si>
  <si>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</si>
  <si>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</si>
  <si>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</si>
  <si>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</si>
  <si>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</si>
  <si>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</si>
  <si>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</si>
  <si>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</si>
  <si>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</si>
  <si>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</si>
  <si>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</si>
  <si>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</si>
  <si>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</si>
  <si>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</si>
  <si>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</si>
  <si>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</si>
  <si>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</si>
  <si>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</si>
  <si>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</si>
  <si>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</si>
  <si>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</si>
  <si>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</si>
  <si>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</si>
  <si>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</si>
  <si>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</si>
  <si>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</si>
  <si>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</si>
  <si>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</si>
  <si>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</si>
  <si>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</si>
  <si>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</si>
  <si>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</si>
  <si>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</si>
  <si>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</si>
  <si>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</si>
  <si>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</si>
  <si>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прочистка канализации</t>
  </si>
  <si>
    <t>смена ламп (8шт)</t>
  </si>
  <si>
    <t>лампа</t>
  </si>
  <si>
    <t>8шт</t>
  </si>
  <si>
    <t>смена всветильника диодного (4шт) п-д3</t>
  </si>
  <si>
    <t>светильник диодный</t>
  </si>
  <si>
    <t>саморез</t>
  </si>
  <si>
    <t>провод</t>
  </si>
  <si>
    <t>4шт</t>
  </si>
  <si>
    <t>2 уп.</t>
  </si>
  <si>
    <t>стартер</t>
  </si>
  <si>
    <t>4мп</t>
  </si>
  <si>
    <t>лампа тпл</t>
  </si>
  <si>
    <t>смена ламп тпл (8шт)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</si>
</sst>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49">
      <selection activeCell="D83" sqref="D83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</v>
      </c>
      <c r="K1" t="s">
        <v>68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1</v>
      </c>
      <c r="F4" s="8" t="s">
        <v>136</v>
      </c>
      <c r="G4" s="8" t="s">
        <v>137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378.19439520000003</v>
      </c>
    </row>
    <row r="14" spans="1:13" ht="12.75">
      <c r="A14" t="s">
        <v>101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132</v>
      </c>
      <c r="J20" s="20"/>
      <c r="K20" s="27" t="s">
        <v>51</v>
      </c>
      <c r="L20" s="28">
        <f>SUM(L6:L19)</f>
        <v>12.010000000000002</v>
      </c>
      <c r="M20" s="33">
        <f>SUM(M6:M19)</f>
        <v>1831.4978574000004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140</v>
      </c>
      <c r="L24" s="25">
        <v>4.83</v>
      </c>
      <c r="M24" s="32">
        <f>L24*126.87*1.202*1.15</f>
        <v>847.0486968299999</v>
      </c>
    </row>
    <row r="25" spans="1:13" ht="12.75">
      <c r="A25" t="s">
        <v>111</v>
      </c>
      <c r="J25" s="20">
        <v>2</v>
      </c>
      <c r="K25" s="20" t="s">
        <v>141</v>
      </c>
      <c r="L25" s="46">
        <f>0.08*7.1</f>
        <v>0.568</v>
      </c>
      <c r="M25" s="32">
        <f aca="true" t="shared" si="1" ref="M25:M42">L25*126.87*1.202*1.15</f>
        <v>99.61152376799998</v>
      </c>
    </row>
    <row r="26" spans="1:13" ht="12.75">
      <c r="A26" t="s">
        <v>112</v>
      </c>
      <c r="J26" s="20">
        <v>3</v>
      </c>
      <c r="K26" s="20" t="s">
        <v>144</v>
      </c>
      <c r="L26" s="46">
        <f>0.04*89.1</f>
        <v>3.564</v>
      </c>
      <c r="M26" s="32">
        <f t="shared" si="1"/>
        <v>625.027237164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153</v>
      </c>
      <c r="L27" s="25">
        <f>0.08*13.9</f>
        <v>1.112</v>
      </c>
      <c r="M27" s="32">
        <f t="shared" si="1"/>
        <v>195.014109912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81344.31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61746.45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0.7590752198893813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62846.45</v>
      </c>
      <c r="J43" s="20"/>
      <c r="K43" s="29" t="s">
        <v>51</v>
      </c>
      <c r="L43" s="28">
        <f>SUM(L24:L42)</f>
        <v>10.074</v>
      </c>
      <c r="M43" s="33">
        <f>SUM(M24:M42)</f>
        <v>1766.701567674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142</v>
      </c>
      <c r="L47" s="25" t="s">
        <v>143</v>
      </c>
      <c r="M47" s="25">
        <f>8*14.5</f>
        <v>116</v>
      </c>
    </row>
    <row r="48" spans="1:13" ht="12.75">
      <c r="A48" t="s">
        <v>12</v>
      </c>
      <c r="F48" s="11">
        <f>3450*1.202</f>
        <v>4146.9</v>
      </c>
      <c r="J48" s="20">
        <v>2</v>
      </c>
      <c r="K48" s="20" t="s">
        <v>145</v>
      </c>
      <c r="L48" s="25" t="s">
        <v>148</v>
      </c>
      <c r="M48" s="25">
        <f>4*153</f>
        <v>612</v>
      </c>
    </row>
    <row r="49" spans="1:13" ht="12.75">
      <c r="A49" s="6" t="s">
        <v>15</v>
      </c>
      <c r="F49" s="11">
        <f>3300*1.202</f>
        <v>3966.6</v>
      </c>
      <c r="J49" s="20">
        <v>3</v>
      </c>
      <c r="K49" s="20" t="s">
        <v>146</v>
      </c>
      <c r="L49" s="25" t="s">
        <v>149</v>
      </c>
      <c r="M49" s="25">
        <f>2*160</f>
        <v>320</v>
      </c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 t="s">
        <v>150</v>
      </c>
      <c r="L50" s="25" t="s">
        <v>148</v>
      </c>
      <c r="M50" s="25">
        <f>4*24</f>
        <v>96</v>
      </c>
    </row>
    <row r="51" spans="1:13" ht="12.75">
      <c r="A51" s="4" t="s">
        <v>27</v>
      </c>
      <c r="F51" s="31">
        <f>F48+F49+F50</f>
        <v>8113.5</v>
      </c>
      <c r="J51" s="20">
        <v>5</v>
      </c>
      <c r="K51" s="20" t="s">
        <v>147</v>
      </c>
      <c r="L51" s="25" t="s">
        <v>151</v>
      </c>
      <c r="M51" s="25">
        <f>4*9.4</f>
        <v>37.6</v>
      </c>
    </row>
    <row r="52" spans="1:13" ht="12.75">
      <c r="A52" s="4" t="s">
        <v>16</v>
      </c>
      <c r="J52" s="20">
        <v>6</v>
      </c>
      <c r="K52" s="20" t="s">
        <v>152</v>
      </c>
      <c r="L52" s="25" t="s">
        <v>143</v>
      </c>
      <c r="M52" s="25">
        <f>8*33.67</f>
        <v>269.36</v>
      </c>
    </row>
    <row r="53" spans="1:13" ht="12.75">
      <c r="A53" t="s">
        <v>77</v>
      </c>
      <c r="D53" s="5">
        <v>1.98</v>
      </c>
      <c r="E53" t="s">
        <v>14</v>
      </c>
      <c r="F53" s="11">
        <f>E32*D53</f>
        <v>8524.494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8524.494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83</v>
      </c>
      <c r="B58" s="59"/>
      <c r="C58" s="59"/>
      <c r="D58" s="60"/>
      <c r="E58" s="55"/>
      <c r="F58" s="61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183454</v>
      </c>
      <c r="D61">
        <v>228897.7</v>
      </c>
      <c r="E61">
        <v>4305.3</v>
      </c>
      <c r="F61" s="34">
        <f>C61/D61*E61</f>
        <v>3450.5567605091705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1831.4978574000004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1766.701567674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1450.96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0.19</v>
      </c>
      <c r="E68" t="s">
        <v>14</v>
      </c>
      <c r="F68" s="11">
        <f>B68*D68</f>
        <v>818.0070000000001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9317.72318558317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</v>
      </c>
      <c r="E73" t="s">
        <v>14</v>
      </c>
      <c r="F73" s="11">
        <f>B73*D73</f>
        <v>861.0600000000001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1450.96</v>
      </c>
    </row>
    <row r="76" spans="2:6" ht="12.75">
      <c r="B76">
        <v>4305.3</v>
      </c>
      <c r="C76" t="s">
        <v>13</v>
      </c>
      <c r="D76" s="11">
        <v>1.11</v>
      </c>
      <c r="E76" t="s">
        <v>14</v>
      </c>
      <c r="F76" s="11">
        <f>B76*D76</f>
        <v>4778.883000000001</v>
      </c>
    </row>
    <row r="77" spans="1:6" ht="12.75">
      <c r="A77" s="4" t="s">
        <v>63</v>
      </c>
      <c r="F77" s="31">
        <f>F73+F76</f>
        <v>5639.943000000001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1.96</v>
      </c>
      <c r="E80" t="s">
        <v>14</v>
      </c>
      <c r="F80" s="11">
        <f>B80*D80</f>
        <v>8438.388</v>
      </c>
    </row>
    <row r="81" spans="1:9" ht="12.75">
      <c r="A81" s="4" t="s">
        <v>66</v>
      </c>
      <c r="B81" s="1"/>
      <c r="F81" s="31">
        <f>SUM(F80)</f>
        <v>8438.388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52644.04818558317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3053.3547947638235</v>
      </c>
    </row>
    <row r="85" spans="1:6" ht="12.75">
      <c r="A85" s="1"/>
      <c r="B85" s="36" t="s">
        <v>133</v>
      </c>
      <c r="C85" s="36"/>
      <c r="D85" s="1"/>
      <c r="E85" s="56"/>
      <c r="F85" s="57">
        <v>2014.76</v>
      </c>
    </row>
    <row r="86" spans="1:6" ht="12.75">
      <c r="A86" s="1"/>
      <c r="B86" s="36" t="s">
        <v>134</v>
      </c>
      <c r="C86" s="36"/>
      <c r="D86" s="1"/>
      <c r="E86" s="56"/>
      <c r="F86" s="57">
        <v>560.02</v>
      </c>
    </row>
    <row r="87" spans="1:6" ht="12.75">
      <c r="A87" s="1"/>
      <c r="B87" s="36" t="s">
        <v>135</v>
      </c>
      <c r="C87" s="36"/>
      <c r="D87" s="1"/>
      <c r="E87" s="56"/>
      <c r="F87" s="57">
        <v>3575.27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61847.452980346985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43101</v>
      </c>
      <c r="C90" s="40">
        <v>-185132</v>
      </c>
      <c r="D90" s="42">
        <f>F43</f>
        <v>62846.45</v>
      </c>
      <c r="E90" s="42">
        <f>F88</f>
        <v>61847.452980346985</v>
      </c>
      <c r="F90" s="43">
        <f>C90+D90-E90</f>
        <v>-184133.002980347</v>
      </c>
    </row>
    <row r="92" spans="1:6" ht="13.5" thickBot="1">
      <c r="A92" t="s">
        <v>116</v>
      </c>
      <c r="C92" s="52">
        <v>43101</v>
      </c>
      <c r="D92" s="8" t="s">
        <v>117</v>
      </c>
      <c r="E92" s="52">
        <v>43131</v>
      </c>
      <c r="F92" t="s">
        <v>118</v>
      </c>
    </row>
    <row r="93" spans="1:7" ht="13.5" thickBot="1">
      <c r="A93" t="s">
        <v>119</v>
      </c>
      <c r="F93" s="53">
        <f>E90</f>
        <v>61847.452980346985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5" spans="7:8" ht="12.75">
      <c r="G105" s="7"/>
      <c r="H105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2017-08-21T12:55:06Z</cp:lastPrinted>
  <dcterms:created xsi:type="dcterms:W3CDTF">2008-08-18T07:30:19Z</dcterms:created>
  <dcterms:modified xsi:type="dcterms:W3CDTF">2018-04-10T06:33:06Z</dcterms:modified>
  <cp:category/>
  <cp:version/>
  <cp:contentType/>
  <cp:contentStatus/>
</cp:coreProperties>
</file>