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<sst xmlns="http://schemas.openxmlformats.org/spreadsheetml/2006/main" count="167" uniqueCount="148">
  <si>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</si>
  <si>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</si>
  <si>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</si>
  <si>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</si>
  <si>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</si>
  <si>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</si>
  <si>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</si>
  <si>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</si>
  <si>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</si>
  <si>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</si>
  <si>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</si>
  <si>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</si>
  <si>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</si>
  <si>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</si>
  <si>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</si>
  <si>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</si>
  <si>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</si>
  <si>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</si>
  <si>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</si>
  <si>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</si>
  <si>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</si>
  <si>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</si>
  <si>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</si>
  <si>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</si>
  <si>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</si>
  <si>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</si>
  <si>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</si>
  <si>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</si>
  <si>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</si>
  <si>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</si>
  <si>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</si>
  <si>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</si>
  <si>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</si>
  <si>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</si>
  <si>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</si>
  <si>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</si>
  <si>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</si>
  <si>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</si>
  <si>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</si>
  <si>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</si>
  <si>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</si>
  <si>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</si>
  <si>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</si>
  <si>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</si>
  <si>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</si>
  <si>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</si>
  <si>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</si>
  <si>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</si>
  <si>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</si>
  <si>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</si>
  <si>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</si>
  <si>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</si>
  <si>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</si>
  <si>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</si>
  <si>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</si>
  <si>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</si>
  <si>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</si>
  <si>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</si>
  <si>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</si>
  <si>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</si>
  <si>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</si>
  <si>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</si>
  <si>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</si>
  <si>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</si>
  <si>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</si>
  <si>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</si>
  <si>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</si>
  <si>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</si>
  <si>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</si>
  <si>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</si>
  <si>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</si>
  <si>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</si>
  <si>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</si>
  <si>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</si>
  <si>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</si>
  <si>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</si>
  <si>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</si>
  <si>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</si>
  <si>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</si>
  <si>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</si>
  <si>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</si>
  <si>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</si>
  <si>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</si>
  <si>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</si>
  <si>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</si>
  <si>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</si>
  <si>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</si>
  <si>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</si>
  <si>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</si>
  <si>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</si>
  <si>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</si>
  <si>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</si>
  <si>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</si>
  <si>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</si>
  <si>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</si>
  <si>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</si>
  <si>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</si>
  <si>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</si>
  <si>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</si>
  <si>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</si>
  <si>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</si>
  <si>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</si>
  <si>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</si>
  <si>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</si>
  <si>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</si>
  <si>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</si>
  <si>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</si>
  <si>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</si>
  <si>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</si>
  <si>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</si>
  <si>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</si>
  <si>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</si>
  <si>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</si>
  <si>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</si>
  <si>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</si>
  <si>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</si>
  <si>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</si>
  <si>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</si>
  <si>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</si>
  <si>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</si>
  <si>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</si>
  <si>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</si>
  <si>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</si>
  <si>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</si>
  <si>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</si>
  <si>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</si>
  <si>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</si>
  <si>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</si>
  <si>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</si>
  <si>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</si>
  <si>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</si>
  <si>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</si>
  <si>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</si>
  <si>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</si>
  <si>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</si>
  <si>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</si>
  <si>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</si>
  <si>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апреля</t>
  </si>
  <si>
    <t>за   апрель  2018 г.</t>
  </si>
  <si>
    <t>ост.на 01.05</t>
  </si>
  <si>
    <t>побелка бордюров</t>
  </si>
  <si>
    <t>известь</t>
  </si>
  <si>
    <t>2кг</t>
  </si>
  <si>
    <t>кисть</t>
  </si>
  <si>
    <t>1шт</t>
  </si>
  <si>
    <t xml:space="preserve">смена ламп (5шт) </t>
  </si>
  <si>
    <t>лампа</t>
  </si>
  <si>
    <t>5шт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</si>
</sst>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3" sqref="M43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0.6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89</v>
      </c>
      <c r="D1" s="8">
        <v>4</v>
      </c>
      <c r="K1" t="s">
        <v>65</v>
      </c>
    </row>
    <row r="2" spans="1:11" ht="12.75">
      <c r="A2" t="s">
        <v>90</v>
      </c>
      <c r="K2" s="5" t="s">
        <v>138</v>
      </c>
    </row>
    <row r="3" spans="1:13" ht="12.75">
      <c r="A3" t="s">
        <v>91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5:13" ht="12.75">
      <c r="E4" s="8">
        <v>30</v>
      </c>
      <c r="F4" s="8" t="s">
        <v>137</v>
      </c>
      <c r="G4" s="8" t="s">
        <v>136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92</v>
      </c>
      <c r="J5" s="15"/>
      <c r="K5" s="15"/>
      <c r="L5" s="21" t="s">
        <v>39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0</v>
      </c>
      <c r="M6" s="44">
        <f>L6*126.87*1.202</f>
        <v>0</v>
      </c>
    </row>
    <row r="7" spans="10:13" ht="12.75">
      <c r="J7" s="14">
        <v>2</v>
      </c>
      <c r="K7" s="14" t="s">
        <v>42</v>
      </c>
      <c r="L7" s="14"/>
      <c r="M7" s="44">
        <f aca="true" t="shared" si="0" ref="M7:M19">L7*126.87*1.202</f>
        <v>0</v>
      </c>
    </row>
    <row r="8" spans="1:13" ht="12.75">
      <c r="A8" t="s">
        <v>95</v>
      </c>
      <c r="J8" s="15"/>
      <c r="K8" s="15" t="s">
        <v>43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47</v>
      </c>
      <c r="L11" s="23">
        <v>3.78</v>
      </c>
      <c r="M11" s="44">
        <f t="shared" si="0"/>
        <v>576.4414572</v>
      </c>
    </row>
    <row r="12" spans="5:13" ht="12.75">
      <c r="E12" t="s">
        <v>99</v>
      </c>
      <c r="J12" s="14">
        <v>4</v>
      </c>
      <c r="K12" s="17" t="s">
        <v>46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82</v>
      </c>
      <c r="L13" s="23">
        <v>3.76</v>
      </c>
      <c r="M13" s="44">
        <f t="shared" si="0"/>
        <v>573.3915024</v>
      </c>
    </row>
    <row r="14" spans="1:13" ht="12.75">
      <c r="A14" t="s">
        <v>101</v>
      </c>
      <c r="J14" s="20">
        <v>5</v>
      </c>
      <c r="K14" s="19" t="s">
        <v>48</v>
      </c>
      <c r="L14" s="25">
        <v>8.21</v>
      </c>
      <c r="M14" s="44">
        <f t="shared" si="0"/>
        <v>1252.0064454</v>
      </c>
    </row>
    <row r="15" spans="5:13" ht="12.75">
      <c r="E15" t="s">
        <v>102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103</v>
      </c>
      <c r="J16" s="15" t="s">
        <v>50</v>
      </c>
      <c r="K16" s="26" t="s">
        <v>51</v>
      </c>
      <c r="L16" s="21">
        <v>0</v>
      </c>
      <c r="M16" s="44">
        <f t="shared" si="0"/>
        <v>0</v>
      </c>
    </row>
    <row r="17" spans="5:13" ht="12.75">
      <c r="E17" t="s">
        <v>104</v>
      </c>
      <c r="J17" s="15" t="s">
        <v>52</v>
      </c>
      <c r="K17" s="26" t="s">
        <v>84</v>
      </c>
      <c r="L17" s="21">
        <v>12.5</v>
      </c>
      <c r="M17" s="44">
        <f t="shared" si="0"/>
        <v>1906.22175</v>
      </c>
    </row>
    <row r="18" spans="1:13" ht="12.75">
      <c r="A18" t="s">
        <v>105</v>
      </c>
      <c r="J18" s="15" t="s">
        <v>54</v>
      </c>
      <c r="K18" s="26" t="s">
        <v>53</v>
      </c>
      <c r="L18" s="21">
        <v>2.25</v>
      </c>
      <c r="M18" s="44">
        <f t="shared" si="0"/>
        <v>343.119915</v>
      </c>
    </row>
    <row r="19" spans="1:13" ht="12.75">
      <c r="A19" t="s">
        <v>106</v>
      </c>
      <c r="J19" s="16" t="s">
        <v>83</v>
      </c>
      <c r="K19" s="18" t="s">
        <v>55</v>
      </c>
      <c r="L19" s="23">
        <v>0.5</v>
      </c>
      <c r="M19" s="44">
        <f t="shared" si="0"/>
        <v>76.24887</v>
      </c>
    </row>
    <row r="20" spans="1:13" ht="12.75">
      <c r="A20" t="s">
        <v>132</v>
      </c>
      <c r="J20" s="20"/>
      <c r="K20" s="27" t="s">
        <v>56</v>
      </c>
      <c r="L20" s="28">
        <f>SUM(L6:L19)</f>
        <v>31</v>
      </c>
      <c r="M20" s="33">
        <f>SUM(M6:M19)</f>
        <v>4727.42994</v>
      </c>
    </row>
    <row r="21" spans="1:11" ht="12.75">
      <c r="A21" t="s">
        <v>107</v>
      </c>
      <c r="K21" s="1" t="s">
        <v>57</v>
      </c>
    </row>
    <row r="22" spans="1:13" ht="12.75">
      <c r="A22" t="s">
        <v>108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109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110</v>
      </c>
      <c r="J24" s="20">
        <v>1</v>
      </c>
      <c r="K24" s="20" t="s">
        <v>76</v>
      </c>
      <c r="L24" s="25">
        <v>30</v>
      </c>
      <c r="M24" s="32">
        <f>L24*126.87*1.202*1.15</f>
        <v>5261.17203</v>
      </c>
    </row>
    <row r="25" spans="1:13" ht="12.75">
      <c r="A25" t="s">
        <v>111</v>
      </c>
      <c r="J25" s="20">
        <v>2</v>
      </c>
      <c r="K25" s="20" t="s">
        <v>77</v>
      </c>
      <c r="L25" s="25">
        <v>3</v>
      </c>
      <c r="M25" s="32">
        <f aca="true" t="shared" si="1" ref="M25:M35">L25*126.87*1.202*1.15</f>
        <v>526.117203</v>
      </c>
    </row>
    <row r="26" spans="1:13" ht="12.75">
      <c r="A26" t="s">
        <v>112</v>
      </c>
      <c r="J26" s="20">
        <v>3</v>
      </c>
      <c r="K26" s="20" t="s">
        <v>140</v>
      </c>
      <c r="L26" s="44">
        <v>2</v>
      </c>
      <c r="M26" s="32">
        <f t="shared" si="1"/>
        <v>350.74480199999994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 t="s">
        <v>145</v>
      </c>
      <c r="L27" s="25">
        <f>0.05*7.1</f>
        <v>0.355</v>
      </c>
      <c r="M27" s="32">
        <f t="shared" si="1"/>
        <v>62.25720235499998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56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54"/>
      <c r="L32" s="55"/>
      <c r="M32" s="32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35.355</v>
      </c>
      <c r="M36" s="33">
        <f>SUM(M24:M35)</f>
        <v>6200.291237355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v>52926.27</v>
      </c>
      <c r="J40" s="20">
        <v>1</v>
      </c>
      <c r="K40" s="20" t="s">
        <v>141</v>
      </c>
      <c r="L40" s="25" t="s">
        <v>142</v>
      </c>
      <c r="M40" s="25">
        <v>41.54</v>
      </c>
    </row>
    <row r="41" spans="1:13" ht="12.75">
      <c r="A41" t="s">
        <v>7</v>
      </c>
      <c r="F41" s="5">
        <v>45824.21</v>
      </c>
      <c r="J41" s="20">
        <v>2</v>
      </c>
      <c r="K41" s="20" t="s">
        <v>143</v>
      </c>
      <c r="L41" s="25" t="s">
        <v>144</v>
      </c>
      <c r="M41" s="25">
        <v>134.48</v>
      </c>
    </row>
    <row r="42" spans="2:13" ht="12.75">
      <c r="B42" t="s">
        <v>8</v>
      </c>
      <c r="F42" s="9">
        <f>F41/F40</f>
        <v>0.8658121949648068</v>
      </c>
      <c r="J42" s="20">
        <v>3</v>
      </c>
      <c r="K42" s="20" t="s">
        <v>146</v>
      </c>
      <c r="L42" s="25" t="s">
        <v>147</v>
      </c>
      <c r="M42" s="25">
        <f>5*13.96</f>
        <v>69.80000000000001</v>
      </c>
    </row>
    <row r="43" spans="1:13" ht="12.75">
      <c r="A43" t="s">
        <v>131</v>
      </c>
      <c r="F43" s="5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46724.21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6150*1.202</f>
        <v>7392.3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11">
        <f>2980*1.202</f>
        <v>3581.96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1">
        <f>F49+F50+F51</f>
        <v>10974.26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1.99</v>
      </c>
      <c r="E54">
        <v>0</v>
      </c>
      <c r="F54" s="11">
        <f>E33*D54</f>
        <v>6975.5470000000005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944.7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0" t="s">
        <v>63</v>
      </c>
      <c r="M55" s="33">
        <f>SUM(M40:M54)</f>
        <v>245.82</v>
      </c>
    </row>
    <row r="56" spans="1:6" ht="12.75">
      <c r="A56" s="4" t="s">
        <v>17</v>
      </c>
      <c r="B56" s="4"/>
      <c r="C56" s="10"/>
      <c r="F56" s="31">
        <f>SUM(F54:F55)</f>
        <v>6975.5470000000005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179267</v>
      </c>
      <c r="D58">
        <v>228897.7</v>
      </c>
      <c r="E58">
        <v>3505.3</v>
      </c>
      <c r="F58" s="34">
        <f>C58/D58*E58</f>
        <v>2745.2639982839496</v>
      </c>
    </row>
    <row r="59" spans="1:6" ht="12.75">
      <c r="A59" t="s">
        <v>20</v>
      </c>
      <c r="F59" s="34">
        <f>M20</f>
        <v>4727.42994</v>
      </c>
    </row>
    <row r="60" spans="1:6" ht="12.75">
      <c r="A60" t="s">
        <v>21</v>
      </c>
      <c r="F60" s="11">
        <f>M36</f>
        <v>6200.291237355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11">
        <f>M55</f>
        <v>245.82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0.28</v>
      </c>
      <c r="E65" t="s">
        <v>14</v>
      </c>
      <c r="F65" s="11">
        <f>B65*D65</f>
        <v>981.4840000000002</v>
      </c>
    </row>
    <row r="66" spans="1:6" ht="12.75">
      <c r="A66" s="49" t="s">
        <v>85</v>
      </c>
      <c r="B66" s="49" t="s">
        <v>86</v>
      </c>
      <c r="C66" s="49"/>
      <c r="D66" s="50"/>
      <c r="E66" s="49"/>
      <c r="F66" s="50">
        <v>0</v>
      </c>
    </row>
    <row r="67" spans="1:6" ht="12.75">
      <c r="A67" s="49" t="s">
        <v>88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70</v>
      </c>
      <c r="B68" s="4"/>
      <c r="C68" s="10"/>
      <c r="F68" s="31">
        <f>SUM(F58:F67)</f>
        <v>14900.28917563895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0.24</v>
      </c>
      <c r="E70" t="s">
        <v>14</v>
      </c>
      <c r="F70" s="11">
        <f>B70*D70</f>
        <v>841.272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0.99</v>
      </c>
      <c r="F73" s="11">
        <f>B73*D73</f>
        <v>3470.2470000000003</v>
      </c>
    </row>
    <row r="74" spans="1:6" ht="12.75">
      <c r="A74" s="4" t="s">
        <v>28</v>
      </c>
      <c r="F74" s="31">
        <f>F70+F73</f>
        <v>4311.519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2.01</v>
      </c>
      <c r="F77" s="11">
        <f>B77*D77</f>
        <v>7045.652999999999</v>
      </c>
    </row>
    <row r="78" spans="1:6" ht="12.75">
      <c r="A78" s="4" t="s">
        <v>30</v>
      </c>
      <c r="F78" s="31">
        <f>SUM(F77)</f>
        <v>7045.652999999999</v>
      </c>
    </row>
    <row r="79" spans="1:6" ht="12.75">
      <c r="A79" s="45" t="s">
        <v>80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31</v>
      </c>
      <c r="B80" s="1"/>
      <c r="F80" s="31">
        <f>F52+F56+F68+F74+F78+F79</f>
        <v>44207.26817563895</v>
      </c>
    </row>
    <row r="81" spans="1:9" ht="12.75">
      <c r="A81" s="1" t="s">
        <v>78</v>
      </c>
      <c r="B81" s="36"/>
      <c r="C81" s="36">
        <v>0.058</v>
      </c>
      <c r="D81" s="1"/>
      <c r="E81" s="1"/>
      <c r="F81" s="31">
        <f>F80*5.8%</f>
        <v>2564.021554187059</v>
      </c>
      <c r="I81" s="7"/>
    </row>
    <row r="82" spans="1:9" ht="12.75">
      <c r="A82" s="1"/>
      <c r="B82" s="36" t="s">
        <v>133</v>
      </c>
      <c r="C82" s="36"/>
      <c r="D82" s="1"/>
      <c r="E82" s="58"/>
      <c r="F82" s="59">
        <v>2604.14</v>
      </c>
      <c r="I82" s="7"/>
    </row>
    <row r="83" spans="1:9" ht="12.75">
      <c r="A83" s="1"/>
      <c r="B83" s="36" t="s">
        <v>134</v>
      </c>
      <c r="C83" s="36"/>
      <c r="D83" s="1"/>
      <c r="E83" s="58"/>
      <c r="F83" s="59">
        <v>525.74</v>
      </c>
      <c r="I83" s="7"/>
    </row>
    <row r="84" spans="1:9" ht="12.75">
      <c r="A84" s="1"/>
      <c r="B84" s="36" t="s">
        <v>135</v>
      </c>
      <c r="C84" s="36"/>
      <c r="D84" s="1"/>
      <c r="E84" s="58"/>
      <c r="F84" s="59">
        <v>3328.94</v>
      </c>
      <c r="I84" s="7"/>
    </row>
    <row r="85" spans="1:6" ht="13.5">
      <c r="A85" s="12" t="s">
        <v>33</v>
      </c>
      <c r="B85" s="12"/>
      <c r="C85" s="12"/>
      <c r="D85" s="12"/>
      <c r="E85" s="12"/>
      <c r="F85" s="35">
        <f>F80+F81+F82+F83+F84</f>
        <v>53230.10972982601</v>
      </c>
    </row>
    <row r="86" spans="2:6" ht="12.75">
      <c r="B86" s="37" t="s">
        <v>66</v>
      </c>
      <c r="C86" s="38" t="s">
        <v>67</v>
      </c>
      <c r="D86" s="22" t="s">
        <v>68</v>
      </c>
      <c r="E86" s="22" t="s">
        <v>69</v>
      </c>
      <c r="F86" s="41" t="s">
        <v>139</v>
      </c>
    </row>
    <row r="87" spans="1:6" ht="12.75">
      <c r="A87" s="13"/>
      <c r="B87" s="39">
        <v>43191</v>
      </c>
      <c r="C87" s="40">
        <v>214307</v>
      </c>
      <c r="D87" s="42">
        <f>F44</f>
        <v>46724.21</v>
      </c>
      <c r="E87" s="42">
        <f>F85</f>
        <v>53230.10972982601</v>
      </c>
      <c r="F87" s="43">
        <f>C87+D87-E87</f>
        <v>207801.10027017398</v>
      </c>
    </row>
    <row r="89" spans="1:6" ht="13.5" thickBot="1">
      <c r="A89" t="s">
        <v>116</v>
      </c>
      <c r="C89" s="52">
        <v>43191</v>
      </c>
      <c r="D89" s="8" t="s">
        <v>117</v>
      </c>
      <c r="E89" s="52">
        <v>43220</v>
      </c>
      <c r="F89" t="s">
        <v>118</v>
      </c>
    </row>
    <row r="90" spans="1:7" ht="13.5" thickBot="1">
      <c r="A90" t="s">
        <v>119</v>
      </c>
      <c r="F90" s="53">
        <f>E87</f>
        <v>53230.10972982601</v>
      </c>
      <c r="G90" t="s">
        <v>14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9" ht="12.75">
      <c r="B99" t="s">
        <v>127</v>
      </c>
    </row>
    <row r="101" ht="12.75">
      <c r="A101" t="s">
        <v>128</v>
      </c>
    </row>
    <row r="104" ht="12.75">
      <c r="A104" t="s">
        <v>129</v>
      </c>
    </row>
    <row r="106" ht="12.75">
      <c r="A106" t="s">
        <v>130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2017-08-21T12:54:09Z</cp:lastPrinted>
  <dcterms:created xsi:type="dcterms:W3CDTF">2008-08-18T07:30:19Z</dcterms:created>
  <dcterms:modified xsi:type="dcterms:W3CDTF">2018-06-26T12:48:34Z</dcterms:modified>
  <cp:category/>
  <cp:version/>
  <cp:contentType/>
  <cp:contentStatus/>
</cp:coreProperties>
</file>