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<sst xmlns="http://schemas.openxmlformats.org/spreadsheetml/2006/main" count="169" uniqueCount="148">
  <si>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</si>
  <si>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</si>
  <si>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</si>
  <si>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</si>
  <si>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</si>
  <si>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</si>
  <si>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</si>
  <si>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</si>
  <si>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</si>
  <si>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</si>
  <si>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</si>
  <si>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</si>
  <si>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</si>
  <si>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</si>
  <si>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</si>
  <si>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</si>
  <si>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</si>
  <si>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</si>
  <si>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</si>
  <si>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</si>
  <si>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</si>
  <si>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</si>
  <si>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</si>
  <si>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</si>
  <si>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</si>
  <si>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</si>
  <si>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</si>
  <si>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</si>
  <si>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</si>
  <si>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</si>
  <si>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</si>
  <si>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</si>
  <si>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</si>
  <si>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</si>
  <si>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</si>
  <si>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</si>
  <si>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</si>
  <si>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</si>
  <si>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</si>
  <si>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</si>
  <si>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</si>
  <si>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</si>
  <si>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</si>
  <si>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</si>
  <si>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</si>
  <si>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</si>
  <si>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</si>
  <si>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</si>
  <si>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</si>
  <si>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</si>
  <si>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</si>
  <si>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</si>
  <si>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</si>
  <si>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</si>
  <si>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</si>
  <si>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</si>
  <si>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</si>
  <si>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</si>
  <si>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</si>
  <si>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</si>
  <si>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</si>
  <si>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</si>
  <si>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</si>
  <si>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</si>
  <si>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</si>
  <si>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</si>
  <si>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</si>
  <si>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</si>
  <si>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</si>
  <si>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</si>
  <si>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</si>
  <si>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</si>
  <si>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</si>
  <si>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</si>
  <si>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расходы,)</t>
  </si>
  <si>
    <t>1) Вывоз и захоронение ТБО</t>
  </si>
  <si>
    <t xml:space="preserve">Снятие показаний приборов учета </t>
  </si>
  <si>
    <t xml:space="preserve">Обработка данных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</si>
  <si>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</si>
  <si>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</si>
  <si>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</si>
  <si>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</si>
  <si>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</si>
  <si>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</si>
  <si>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</si>
  <si>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</t>
  </si>
  <si>
    <t>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</si>
  <si>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</si>
  <si>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</si>
  <si>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</si>
  <si>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</si>
  <si>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</si>
  <si>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</si>
  <si>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</si>
  <si>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</si>
  <si>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</si>
  <si>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</si>
  <si>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</si>
  <si>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</si>
  <si>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</si>
  <si>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</si>
  <si>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</si>
  <si>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</si>
  <si>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</si>
  <si>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</si>
  <si>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</si>
  <si>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</si>
  <si>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</si>
  <si>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</si>
  <si>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</si>
  <si>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</si>
  <si>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</si>
  <si>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</si>
  <si>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</si>
  <si>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</si>
  <si>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19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</si>
  <si>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</si>
  <si>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</si>
  <si>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</si>
  <si>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</si>
  <si>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</si>
  <si>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</si>
  <si>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</si>
  <si>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</si>
  <si>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</si>
  <si>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</si>
  <si>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</si>
  <si>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</si>
  <si>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</si>
  <si>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</si>
  <si>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</si>
  <si>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</si>
  <si>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</si>
  <si>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</si>
  <si>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</si>
  <si>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</si>
  <si>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</si>
  <si>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февраля</t>
  </si>
  <si>
    <t>за   февраль  2018 г.</t>
  </si>
  <si>
    <t>ост.на 01.03</t>
  </si>
  <si>
    <t>смена ламп (10шт)</t>
  </si>
  <si>
    <t>лампа</t>
  </si>
  <si>
    <t>10шт</t>
  </si>
  <si>
    <t>ремонт эл. щитов  со сменой автомата (3шт) п-д1</t>
  </si>
  <si>
    <t>вн-32</t>
  </si>
  <si>
    <t>3шт</t>
  </si>
  <si>
    <t>ав-16</t>
  </si>
  <si>
    <t>ав-25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</si>
</sst>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44" sqref="M44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0.753906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2</v>
      </c>
      <c r="K1" t="s">
        <v>65</v>
      </c>
    </row>
    <row r="2" spans="1:11" ht="12.75">
      <c r="A2" t="s">
        <v>90</v>
      </c>
      <c r="K2" s="5" t="s">
        <v>138</v>
      </c>
    </row>
    <row r="3" spans="1:13" ht="12.75">
      <c r="A3" t="s">
        <v>91</v>
      </c>
      <c r="J3" s="14" t="s">
        <v>34</v>
      </c>
      <c r="K3" s="57" t="s">
        <v>59</v>
      </c>
      <c r="L3" s="22" t="s">
        <v>37</v>
      </c>
      <c r="M3" s="22" t="s">
        <v>40</v>
      </c>
    </row>
    <row r="4" spans="5:13" ht="12.75">
      <c r="E4" s="8">
        <v>28</v>
      </c>
      <c r="F4" s="8" t="s">
        <v>137</v>
      </c>
      <c r="G4" s="8" t="s">
        <v>136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1:13" ht="12.75">
      <c r="A5" t="s">
        <v>92</v>
      </c>
      <c r="J5" s="15"/>
      <c r="K5" s="15"/>
      <c r="L5" s="21" t="s">
        <v>39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79</v>
      </c>
      <c r="L6" s="25">
        <v>0</v>
      </c>
      <c r="M6" s="44">
        <f>L6*126.87*1.202</f>
        <v>0</v>
      </c>
    </row>
    <row r="7" spans="10:13" ht="12.75">
      <c r="J7" s="14">
        <v>2</v>
      </c>
      <c r="K7" s="14" t="s">
        <v>42</v>
      </c>
      <c r="L7" s="14"/>
      <c r="M7" s="44">
        <f aca="true" t="shared" si="0" ref="M7:M19">L7*126.87*1.202</f>
        <v>0</v>
      </c>
    </row>
    <row r="8" spans="1:13" ht="12.75">
      <c r="A8" t="s">
        <v>95</v>
      </c>
      <c r="J8" s="15"/>
      <c r="K8" s="15" t="s">
        <v>43</v>
      </c>
      <c r="L8" s="21"/>
      <c r="M8" s="44">
        <f t="shared" si="0"/>
        <v>0</v>
      </c>
    </row>
    <row r="9" spans="5:13" ht="12.75">
      <c r="E9" t="s">
        <v>96</v>
      </c>
      <c r="J9" s="16"/>
      <c r="K9" s="16" t="s">
        <v>44</v>
      </c>
      <c r="L9" s="23"/>
      <c r="M9" s="44">
        <f t="shared" si="0"/>
        <v>0</v>
      </c>
    </row>
    <row r="10" spans="5:13" ht="12.75">
      <c r="E10" t="s">
        <v>97</v>
      </c>
      <c r="J10" s="15">
        <v>3</v>
      </c>
      <c r="K10" s="24" t="s">
        <v>45</v>
      </c>
      <c r="L10" s="21"/>
      <c r="M10" s="44">
        <f t="shared" si="0"/>
        <v>0</v>
      </c>
    </row>
    <row r="11" spans="5:13" ht="12.75">
      <c r="E11" t="s">
        <v>98</v>
      </c>
      <c r="J11" s="16"/>
      <c r="K11" s="18" t="s">
        <v>47</v>
      </c>
      <c r="L11" s="23">
        <v>3.78</v>
      </c>
      <c r="M11" s="44">
        <f t="shared" si="0"/>
        <v>576.4414572</v>
      </c>
    </row>
    <row r="12" spans="5:13" ht="12.75">
      <c r="E12" t="s">
        <v>99</v>
      </c>
      <c r="J12" s="14">
        <v>4</v>
      </c>
      <c r="K12" s="17" t="s">
        <v>46</v>
      </c>
      <c r="L12" s="22"/>
      <c r="M12" s="44">
        <f t="shared" si="0"/>
        <v>0</v>
      </c>
    </row>
    <row r="13" spans="1:13" ht="12.75">
      <c r="A13" t="s">
        <v>100</v>
      </c>
      <c r="J13" s="16"/>
      <c r="K13" s="18" t="s">
        <v>82</v>
      </c>
      <c r="L13" s="23">
        <v>3.76</v>
      </c>
      <c r="M13" s="44">
        <f t="shared" si="0"/>
        <v>573.3915024</v>
      </c>
    </row>
    <row r="14" spans="1:13" ht="12.75">
      <c r="A14" t="s">
        <v>101</v>
      </c>
      <c r="J14" s="20">
        <v>5</v>
      </c>
      <c r="K14" s="19" t="s">
        <v>48</v>
      </c>
      <c r="L14" s="25">
        <v>0</v>
      </c>
      <c r="M14" s="44">
        <f t="shared" si="0"/>
        <v>0</v>
      </c>
    </row>
    <row r="15" spans="5:13" ht="12.75">
      <c r="E15" t="s">
        <v>102</v>
      </c>
      <c r="J15" s="14">
        <v>6</v>
      </c>
      <c r="K15" s="17" t="s">
        <v>49</v>
      </c>
      <c r="L15" s="22"/>
      <c r="M15" s="44">
        <f t="shared" si="0"/>
        <v>0</v>
      </c>
    </row>
    <row r="16" spans="5:13" ht="12.75">
      <c r="E16" t="s">
        <v>103</v>
      </c>
      <c r="J16" s="15" t="s">
        <v>50</v>
      </c>
      <c r="K16" s="26" t="s">
        <v>51</v>
      </c>
      <c r="L16" s="21">
        <v>1.89</v>
      </c>
      <c r="M16" s="44">
        <f t="shared" si="0"/>
        <v>288.2207286</v>
      </c>
    </row>
    <row r="17" spans="5:13" ht="12.75">
      <c r="E17" t="s">
        <v>104</v>
      </c>
      <c r="J17" s="15" t="s">
        <v>52</v>
      </c>
      <c r="K17" s="26" t="s">
        <v>84</v>
      </c>
      <c r="L17" s="21">
        <v>0</v>
      </c>
      <c r="M17" s="44">
        <f t="shared" si="0"/>
        <v>0</v>
      </c>
    </row>
    <row r="18" spans="1:13" ht="12.75">
      <c r="A18" t="s">
        <v>105</v>
      </c>
      <c r="J18" s="15" t="s">
        <v>54</v>
      </c>
      <c r="K18" s="26" t="s">
        <v>53</v>
      </c>
      <c r="L18" s="21">
        <v>2.25</v>
      </c>
      <c r="M18" s="44">
        <f t="shared" si="0"/>
        <v>343.119915</v>
      </c>
    </row>
    <row r="19" spans="1:13" ht="12.75">
      <c r="A19" t="s">
        <v>106</v>
      </c>
      <c r="J19" s="16" t="s">
        <v>83</v>
      </c>
      <c r="K19" s="18" t="s">
        <v>55</v>
      </c>
      <c r="L19" s="23">
        <v>0.5</v>
      </c>
      <c r="M19" s="44">
        <f t="shared" si="0"/>
        <v>76.24887</v>
      </c>
    </row>
    <row r="20" spans="1:13" ht="12.75">
      <c r="A20" t="s">
        <v>132</v>
      </c>
      <c r="J20" s="20"/>
      <c r="K20" s="27" t="s">
        <v>56</v>
      </c>
      <c r="L20" s="28">
        <f>SUM(L6:L19)</f>
        <v>12.18</v>
      </c>
      <c r="M20" s="33">
        <f>SUM(M6:M19)</f>
        <v>1857.4224731999998</v>
      </c>
    </row>
    <row r="21" spans="1:11" ht="12.75">
      <c r="A21" t="s">
        <v>107</v>
      </c>
      <c r="K21" s="1" t="s">
        <v>57</v>
      </c>
    </row>
    <row r="22" spans="1:13" ht="12.75">
      <c r="A22" t="s">
        <v>108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109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110</v>
      </c>
      <c r="J24" s="20">
        <v>1</v>
      </c>
      <c r="K24" s="20" t="s">
        <v>76</v>
      </c>
      <c r="L24" s="25">
        <v>28</v>
      </c>
      <c r="M24" s="32">
        <f>L24*126.87*1.202*1.15</f>
        <v>4910.427228</v>
      </c>
    </row>
    <row r="25" spans="1:13" ht="12.75">
      <c r="A25" t="s">
        <v>111</v>
      </c>
      <c r="J25" s="20">
        <v>2</v>
      </c>
      <c r="K25" s="20" t="s">
        <v>77</v>
      </c>
      <c r="L25" s="25">
        <v>2.8</v>
      </c>
      <c r="M25" s="32">
        <f aca="true" t="shared" si="1" ref="M25:M35">L25*126.87*1.202*1.15</f>
        <v>491.0427227999999</v>
      </c>
    </row>
    <row r="26" spans="1:13" ht="12.75">
      <c r="A26" t="s">
        <v>112</v>
      </c>
      <c r="J26" s="20">
        <v>3</v>
      </c>
      <c r="K26" s="20" t="s">
        <v>140</v>
      </c>
      <c r="L26" s="44">
        <f>0.1*7.1</f>
        <v>0.71</v>
      </c>
      <c r="M26" s="32">
        <f t="shared" si="1"/>
        <v>124.51440470999997</v>
      </c>
    </row>
    <row r="27" spans="1:13" ht="12.75">
      <c r="A27" s="51" t="s">
        <v>113</v>
      </c>
      <c r="B27" s="51"/>
      <c r="C27" s="51"/>
      <c r="D27" s="51"/>
      <c r="E27" s="51"/>
      <c r="F27" s="51"/>
      <c r="G27" s="51"/>
      <c r="J27" s="20">
        <v>4</v>
      </c>
      <c r="K27" s="20" t="s">
        <v>143</v>
      </c>
      <c r="L27" s="25">
        <f>3*4.83</f>
        <v>14.49</v>
      </c>
      <c r="M27" s="32">
        <f t="shared" si="1"/>
        <v>2541.14609049</v>
      </c>
    </row>
    <row r="28" spans="1:13" ht="12.75">
      <c r="A28" t="s">
        <v>114</v>
      </c>
      <c r="B28" s="1"/>
      <c r="C28" s="1"/>
      <c r="D28" s="1"/>
      <c r="J28" s="20">
        <v>5</v>
      </c>
      <c r="K28" s="20"/>
      <c r="L28" s="56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54"/>
      <c r="L32" s="55"/>
      <c r="M32" s="32">
        <f t="shared" si="1"/>
        <v>0</v>
      </c>
    </row>
    <row r="33" spans="1:13" ht="12.75">
      <c r="A33" t="s">
        <v>1</v>
      </c>
      <c r="E33">
        <v>3505.3</v>
      </c>
      <c r="F33" t="s">
        <v>64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944.7</v>
      </c>
      <c r="F34" t="s">
        <v>64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498</v>
      </c>
      <c r="F36" t="s">
        <v>64</v>
      </c>
      <c r="J36" s="20"/>
      <c r="K36" s="29" t="s">
        <v>56</v>
      </c>
      <c r="L36" s="28">
        <f>SUM(L24:L35)</f>
        <v>46</v>
      </c>
      <c r="M36" s="33">
        <f>SUM(M24:M35)</f>
        <v>8067.130445999999</v>
      </c>
    </row>
    <row r="37" ht="12.75">
      <c r="K37" s="1" t="s">
        <v>60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61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62</v>
      </c>
    </row>
    <row r="40" spans="1:13" ht="12.75">
      <c r="A40" s="2" t="s">
        <v>6</v>
      </c>
      <c r="F40" s="11">
        <v>52512.98</v>
      </c>
      <c r="J40" s="20">
        <v>1</v>
      </c>
      <c r="K40" s="20" t="s">
        <v>141</v>
      </c>
      <c r="L40" s="25" t="s">
        <v>142</v>
      </c>
      <c r="M40" s="25">
        <f>10*14.01</f>
        <v>140.1</v>
      </c>
    </row>
    <row r="41" spans="1:13" ht="12.75">
      <c r="A41" t="s">
        <v>7</v>
      </c>
      <c r="F41" s="5">
        <v>52432.6</v>
      </c>
      <c r="J41" s="20">
        <v>2</v>
      </c>
      <c r="K41" s="20" t="s">
        <v>144</v>
      </c>
      <c r="L41" s="25" t="s">
        <v>145</v>
      </c>
      <c r="M41" s="25">
        <f>3*229.3</f>
        <v>687.9000000000001</v>
      </c>
    </row>
    <row r="42" spans="2:13" ht="12.75">
      <c r="B42" t="s">
        <v>8</v>
      </c>
      <c r="F42" s="9">
        <f>F41/F40</f>
        <v>0.9984693308206847</v>
      </c>
      <c r="J42" s="20">
        <v>3</v>
      </c>
      <c r="K42" s="20" t="s">
        <v>146</v>
      </c>
      <c r="L42" s="25" t="s">
        <v>145</v>
      </c>
      <c r="M42" s="25">
        <f>3*92.2</f>
        <v>276.6</v>
      </c>
    </row>
    <row r="43" spans="1:13" ht="12.75">
      <c r="A43" t="s">
        <v>131</v>
      </c>
      <c r="F43" s="5">
        <f>250+400+250</f>
        <v>900</v>
      </c>
      <c r="J43" s="20">
        <v>4</v>
      </c>
      <c r="K43" s="20" t="s">
        <v>147</v>
      </c>
      <c r="L43" s="25" t="s">
        <v>145</v>
      </c>
      <c r="M43" s="25">
        <f>3*92.2</f>
        <v>276.6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53332.6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5850*1.202</f>
        <v>7031.7</v>
      </c>
      <c r="J49" s="20">
        <v>10</v>
      </c>
      <c r="K49" s="20"/>
      <c r="L49" s="25"/>
      <c r="M49" s="25"/>
    </row>
    <row r="50" spans="1:13" ht="12.75">
      <c r="A50" s="6" t="s">
        <v>15</v>
      </c>
      <c r="E50" s="7"/>
      <c r="F50" s="11">
        <f>3340*1.202</f>
        <v>4014.68</v>
      </c>
      <c r="J50" s="20">
        <v>11</v>
      </c>
      <c r="K50" s="20"/>
      <c r="L50" s="25"/>
      <c r="M50" s="25"/>
    </row>
    <row r="51" spans="1:13" ht="12.75">
      <c r="A51" s="6" t="s">
        <v>87</v>
      </c>
      <c r="E51" s="5">
        <v>0</v>
      </c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32</v>
      </c>
      <c r="B52" s="1"/>
      <c r="C52" s="1"/>
      <c r="F52" s="31">
        <f>F49+F50+F51</f>
        <v>11046.38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75</v>
      </c>
      <c r="D54" s="5">
        <v>1.99</v>
      </c>
      <c r="E54">
        <v>0</v>
      </c>
      <c r="F54" s="11">
        <f>E33*D54</f>
        <v>6975.5470000000005</v>
      </c>
      <c r="J54" s="20">
        <v>15</v>
      </c>
      <c r="K54" s="20"/>
      <c r="L54" s="25"/>
      <c r="M54" s="25"/>
    </row>
    <row r="55" spans="1:13" ht="12.75">
      <c r="A55" t="s">
        <v>81</v>
      </c>
      <c r="B55">
        <v>944.7</v>
      </c>
      <c r="C55" t="s">
        <v>13</v>
      </c>
      <c r="D55" s="5">
        <v>0</v>
      </c>
      <c r="E55" t="s">
        <v>14</v>
      </c>
      <c r="F55" s="11">
        <f>B55*D55</f>
        <v>0</v>
      </c>
      <c r="J55" s="20"/>
      <c r="K55" s="20"/>
      <c r="L55" s="30" t="s">
        <v>63</v>
      </c>
      <c r="M55" s="33">
        <f>SUM(M40:M54)</f>
        <v>1381.2000000000003</v>
      </c>
    </row>
    <row r="56" spans="1:6" ht="12.75">
      <c r="A56" s="4" t="s">
        <v>17</v>
      </c>
      <c r="B56" s="4"/>
      <c r="C56" s="10"/>
      <c r="F56" s="31">
        <f>SUM(F54:F55)</f>
        <v>6975.5470000000005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167088</v>
      </c>
      <c r="D58">
        <v>228897.7</v>
      </c>
      <c r="E58">
        <v>3505.3</v>
      </c>
      <c r="F58" s="34">
        <f>C58/D58*E58</f>
        <v>2558.7568874654485</v>
      </c>
    </row>
    <row r="59" spans="1:6" ht="12.75">
      <c r="A59" t="s">
        <v>20</v>
      </c>
      <c r="F59" s="34">
        <f>M20</f>
        <v>1857.4224731999998</v>
      </c>
    </row>
    <row r="60" spans="1:6" ht="12.75">
      <c r="A60" t="s">
        <v>21</v>
      </c>
      <c r="F60" s="11">
        <f>M36</f>
        <v>8067.130445999999</v>
      </c>
    </row>
    <row r="61" spans="1:6" ht="12.75">
      <c r="A61" t="s">
        <v>73</v>
      </c>
      <c r="F61" s="5">
        <f>1*600*1.202</f>
        <v>721.1999999999999</v>
      </c>
    </row>
    <row r="62" spans="1:6" ht="12.75">
      <c r="A62" t="s">
        <v>22</v>
      </c>
      <c r="F62" s="11">
        <f>M55</f>
        <v>1381.2000000000003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3505.3</v>
      </c>
      <c r="C65" t="s">
        <v>13</v>
      </c>
      <c r="D65" s="11">
        <v>0.39</v>
      </c>
      <c r="E65" t="s">
        <v>14</v>
      </c>
      <c r="F65" s="11">
        <f>B65*D65</f>
        <v>1367.067</v>
      </c>
    </row>
    <row r="66" spans="1:6" ht="12.75">
      <c r="A66" s="49" t="s">
        <v>85</v>
      </c>
      <c r="B66" s="49" t="s">
        <v>86</v>
      </c>
      <c r="C66" s="49"/>
      <c r="D66" s="50"/>
      <c r="E66" s="49"/>
      <c r="F66" s="50">
        <v>0</v>
      </c>
    </row>
    <row r="67" spans="1:6" ht="12.75">
      <c r="A67" s="49" t="s">
        <v>88</v>
      </c>
      <c r="B67" s="49"/>
      <c r="C67" s="49"/>
      <c r="D67" s="50">
        <v>0</v>
      </c>
      <c r="E67" s="49"/>
      <c r="F67" s="50">
        <f>D67*E33</f>
        <v>0</v>
      </c>
    </row>
    <row r="68" spans="1:6" ht="12.75">
      <c r="A68" s="4" t="s">
        <v>70</v>
      </c>
      <c r="B68" s="4"/>
      <c r="C68" s="10"/>
      <c r="F68" s="31">
        <f>SUM(F58:F67)</f>
        <v>15952.77680666545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3505.3</v>
      </c>
      <c r="C70" t="s">
        <v>64</v>
      </c>
      <c r="D70" s="5">
        <v>0.25</v>
      </c>
      <c r="E70" t="s">
        <v>14</v>
      </c>
      <c r="F70" s="11">
        <f>B70*D70</f>
        <v>876.325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3505.3</v>
      </c>
      <c r="C73" t="s">
        <v>71</v>
      </c>
      <c r="D73" s="11">
        <v>0.96</v>
      </c>
      <c r="F73" s="11">
        <f>B73*D73</f>
        <v>3365.088</v>
      </c>
    </row>
    <row r="74" spans="1:6" ht="12.75">
      <c r="A74" s="4" t="s">
        <v>28</v>
      </c>
      <c r="F74" s="31">
        <f>F70+F73</f>
        <v>4241.4130000000005</v>
      </c>
    </row>
    <row r="75" ht="12.75">
      <c r="A75" s="4" t="s">
        <v>29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3505.3</v>
      </c>
      <c r="C77" t="s">
        <v>71</v>
      </c>
      <c r="D77" s="11">
        <v>2.16</v>
      </c>
      <c r="F77" s="11">
        <f>B77*D77</f>
        <v>7571.448000000001</v>
      </c>
    </row>
    <row r="78" spans="1:6" ht="12.75">
      <c r="A78" s="4" t="s">
        <v>30</v>
      </c>
      <c r="F78" s="31">
        <f>SUM(F77)</f>
        <v>7571.448000000001</v>
      </c>
    </row>
    <row r="79" spans="1:6" ht="12.75">
      <c r="A79" s="45" t="s">
        <v>80</v>
      </c>
      <c r="B79" s="46"/>
      <c r="C79" s="46"/>
      <c r="D79" s="47">
        <v>0</v>
      </c>
      <c r="E79" s="46"/>
      <c r="F79" s="48">
        <f>D79*E33</f>
        <v>0</v>
      </c>
    </row>
    <row r="80" spans="1:6" ht="12.75">
      <c r="A80" s="1" t="s">
        <v>31</v>
      </c>
      <c r="B80" s="1"/>
      <c r="F80" s="31">
        <f>F52+F56+F68+F74+F78+F79</f>
        <v>45787.564806665454</v>
      </c>
    </row>
    <row r="81" spans="1:9" ht="12.75">
      <c r="A81" s="1" t="s">
        <v>78</v>
      </c>
      <c r="B81" s="36"/>
      <c r="C81" s="36">
        <v>0.058</v>
      </c>
      <c r="D81" s="1"/>
      <c r="E81" s="1"/>
      <c r="F81" s="31">
        <f>F80*5.8%</f>
        <v>2655.678758786596</v>
      </c>
      <c r="I81" s="7"/>
    </row>
    <row r="82" spans="1:9" ht="12.75">
      <c r="A82" s="1"/>
      <c r="B82" s="36" t="s">
        <v>133</v>
      </c>
      <c r="C82" s="36"/>
      <c r="D82" s="1"/>
      <c r="E82" s="58"/>
      <c r="F82" s="59">
        <v>2604.14</v>
      </c>
      <c r="I82" s="7"/>
    </row>
    <row r="83" spans="1:9" ht="12.75">
      <c r="A83" s="1"/>
      <c r="B83" s="36" t="s">
        <v>134</v>
      </c>
      <c r="C83" s="36"/>
      <c r="D83" s="1"/>
      <c r="E83" s="58"/>
      <c r="F83" s="59">
        <v>525.74</v>
      </c>
      <c r="I83" s="7"/>
    </row>
    <row r="84" spans="1:9" ht="12.75">
      <c r="A84" s="1"/>
      <c r="B84" s="36" t="s">
        <v>135</v>
      </c>
      <c r="C84" s="36"/>
      <c r="D84" s="1"/>
      <c r="E84" s="58"/>
      <c r="F84" s="59">
        <v>3328.94</v>
      </c>
      <c r="I84" s="7"/>
    </row>
    <row r="85" spans="1:6" ht="15">
      <c r="A85" s="12" t="s">
        <v>33</v>
      </c>
      <c r="B85" s="12"/>
      <c r="C85" s="12"/>
      <c r="D85" s="12"/>
      <c r="E85" s="12"/>
      <c r="F85" s="35">
        <f>F80+F81+F82+F83+F84</f>
        <v>54902.06356545205</v>
      </c>
    </row>
    <row r="86" spans="2:6" ht="12.75">
      <c r="B86" s="37" t="s">
        <v>66</v>
      </c>
      <c r="C86" s="38" t="s">
        <v>67</v>
      </c>
      <c r="D86" s="22" t="s">
        <v>68</v>
      </c>
      <c r="E86" s="22" t="s">
        <v>69</v>
      </c>
      <c r="F86" s="41" t="s">
        <v>139</v>
      </c>
    </row>
    <row r="87" spans="1:6" ht="12.75">
      <c r="A87" s="13"/>
      <c r="B87" s="39">
        <v>43132</v>
      </c>
      <c r="C87" s="40">
        <v>216103</v>
      </c>
      <c r="D87" s="42">
        <f>F44</f>
        <v>53332.6</v>
      </c>
      <c r="E87" s="42">
        <f>F85</f>
        <v>54902.06356545205</v>
      </c>
      <c r="F87" s="43">
        <f>C87+D87-E87</f>
        <v>214533.53643454792</v>
      </c>
    </row>
    <row r="89" spans="1:6" ht="13.5" thickBot="1">
      <c r="A89" t="s">
        <v>116</v>
      </c>
      <c r="C89" s="52">
        <v>43132</v>
      </c>
      <c r="D89" s="8" t="s">
        <v>117</v>
      </c>
      <c r="E89" s="52">
        <v>43159</v>
      </c>
      <c r="F89" t="s">
        <v>118</v>
      </c>
    </row>
    <row r="90" spans="1:7" ht="13.5" thickBot="1">
      <c r="A90" t="s">
        <v>119</v>
      </c>
      <c r="F90" s="53">
        <f>E87</f>
        <v>54902.06356545205</v>
      </c>
      <c r="G90" t="s">
        <v>14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5" ht="12.75">
      <c r="A95" t="s">
        <v>124</v>
      </c>
    </row>
    <row r="96" ht="12.75">
      <c r="A96" t="s">
        <v>125</v>
      </c>
    </row>
    <row r="97" ht="12.75">
      <c r="A97" t="s">
        <v>126</v>
      </c>
    </row>
    <row r="99" ht="12.75">
      <c r="B99" t="s">
        <v>127</v>
      </c>
    </row>
    <row r="101" ht="12.75">
      <c r="A101" t="s">
        <v>128</v>
      </c>
    </row>
    <row r="104" ht="12.75">
      <c r="A104" t="s">
        <v>129</v>
      </c>
    </row>
    <row r="106" ht="12.75">
      <c r="A106" t="s">
        <v>130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Морозова Татьяна Анатольевна</cp:lastModifiedBy>
  <cp:lastPrinted>2017-08-21T12:54:09Z</cp:lastPrinted>
  <dcterms:created xsi:type="dcterms:W3CDTF">2008-08-18T07:30:19Z</dcterms:created>
  <dcterms:modified xsi:type="dcterms:W3CDTF">2018-04-26T14:14:27Z</dcterms:modified>
  <cp:category/>
  <cp:version/>
  <cp:contentType/>
  <cp:contentStatus/>
</cp:coreProperties>
</file>