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<sst xmlns="http://schemas.openxmlformats.org/spreadsheetml/2006/main" count="159" uniqueCount="138">
  <si>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</si>
  <si>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</si>
  <si>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</si>
  <si>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</si>
  <si>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</si>
  <si>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</si>
  <si>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</si>
  <si>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</si>
  <si>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</si>
  <si>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</si>
  <si>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</si>
  <si>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</si>
  <si>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</si>
  <si>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</si>
  <si>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</si>
  <si>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</si>
  <si>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</si>
  <si>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</si>
  <si>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</si>
  <si>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</si>
  <si>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</si>
  <si>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</si>
  <si>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</si>
  <si>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</si>
  <si>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</si>
  <si>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</si>
  <si>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</si>
  <si>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</si>
  <si>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</si>
  <si>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</si>
  <si>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</si>
  <si>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</si>
  <si>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</si>
  <si>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</si>
  <si>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</si>
  <si>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</si>
  <si>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</si>
  <si>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</si>
  <si>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</si>
  <si>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</si>
  <si>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</si>
  <si>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</si>
  <si>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</si>
  <si>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</si>
  <si>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</si>
  <si>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</si>
  <si>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</si>
  <si>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</si>
  <si>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</si>
  <si>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</si>
  <si>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</si>
  <si>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</si>
  <si>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</si>
  <si>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</si>
  <si>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</si>
  <si>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</si>
  <si>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</si>
  <si>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</si>
  <si>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</si>
  <si>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</si>
  <si>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</si>
  <si>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</si>
  <si>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</si>
  <si>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</si>
  <si>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</si>
  <si>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</si>
  <si>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</si>
  <si>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</si>
  <si>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</si>
  <si>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</si>
  <si>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</si>
  <si>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</si>
  <si>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</si>
  <si>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</si>
  <si>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</si>
  <si>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</si>
  <si>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</si>
  <si>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</si>
  <si>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</si>
  <si>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</si>
  <si>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</si>
  <si>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</si>
  <si>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</si>
  <si>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</si>
  <si>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</si>
  <si>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</si>
  <si>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</si>
  <si>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</si>
  <si>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</si>
  <si>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</si>
  <si>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</si>
  <si>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</si>
  <si>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</si>
  <si>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</si>
  <si>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</si>
  <si>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</si>
  <si>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</si>
  <si>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</si>
  <si>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</si>
  <si>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</si>
  <si>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</si>
  <si>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</si>
  <si>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</si>
  <si>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</si>
  <si>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</si>
  <si>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</si>
  <si>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</si>
  <si>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</si>
  <si>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</si>
  <si>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</si>
  <si>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</si>
  <si>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</si>
  <si>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</si>
  <si>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</si>
  <si>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</si>
  <si>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</si>
  <si>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</si>
  <si>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</si>
  <si>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</si>
  <si>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</si>
  <si>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</si>
  <si>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</si>
  <si>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</si>
  <si>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</si>
  <si>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</si>
  <si>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</si>
  <si>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</si>
  <si>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</si>
  <si>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</si>
  <si>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</si>
  <si>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</si>
  <si>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</si>
  <si>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</si>
  <si>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</si>
  <si>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</si>
  <si>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смена ламп (11шт) п-д2,3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</si>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</sst>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0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1.72</v>
      </c>
      <c r="M6" s="45">
        <f>L6*126.87*1.202</f>
        <v>262.2961128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11.95</v>
      </c>
      <c r="M20" s="34">
        <f>SUM(M6:M19)</f>
        <v>1822.3479929999999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f>0.11*7.1</f>
        <v>0.7809999999999999</v>
      </c>
      <c r="M24" s="33">
        <f>L24*126.87*1.202*1.15</f>
        <v>136.96584518099996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8">L25*126.87*1.202*1.15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0.7809999999999999</v>
      </c>
      <c r="M39" s="34">
        <f>SUM(M24:M38)</f>
        <v>136.96584518099996</v>
      </c>
    </row>
    <row r="40" spans="1:11" ht="12.75">
      <c r="A40" s="2" t="s">
        <v>6</v>
      </c>
      <c r="F40" s="11">
        <f>52885.23-3.52</f>
        <v>52881.71000000001</v>
      </c>
      <c r="K40" s="1" t="s">
        <v>60</v>
      </c>
    </row>
    <row r="41" spans="1:13" ht="12.75">
      <c r="A41" t="s">
        <v>7</v>
      </c>
      <c r="F41" s="5">
        <v>46375.48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0.8769663462093037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11*14</f>
        <v>154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47275.48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3083.3*1.202</f>
        <v>3706.1266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10737.8266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7184.855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178887</v>
      </c>
      <c r="D58">
        <v>228897.7</v>
      </c>
      <c r="E58">
        <v>3422.5</v>
      </c>
      <c r="F58" s="35">
        <f>C58/D58*E58</f>
        <v>2674.735296597563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1822.3479929999999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136.96584518099996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154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0.38</v>
      </c>
      <c r="E65" t="s">
        <v>14</v>
      </c>
      <c r="F65" s="5">
        <f>B65*D65</f>
        <v>1300.55</v>
      </c>
      <c r="J65" s="20">
        <v>23</v>
      </c>
      <c r="K65" s="20"/>
      <c r="L65" s="25"/>
      <c r="M65" s="25"/>
    </row>
    <row r="66" spans="1:13" s="51" customFormat="1" ht="12.75">
      <c r="A66" s="51" t="s">
        <v>78</v>
      </c>
      <c r="D66" s="55"/>
      <c r="F66" s="56">
        <v>0</v>
      </c>
      <c r="J66" s="20"/>
      <c r="K66" s="20"/>
      <c r="L66" s="31" t="s">
        <v>63</v>
      </c>
      <c r="M66" s="28">
        <f>SUM(M43:M65)</f>
        <v>154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6088.599134778563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0.26</v>
      </c>
      <c r="E70" t="s">
        <v>14</v>
      </c>
      <c r="F70" s="11">
        <f>B70*D70</f>
        <v>889.85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1.15</v>
      </c>
      <c r="E73" t="s">
        <v>14</v>
      </c>
      <c r="F73" s="11">
        <f>B73*D73</f>
        <v>3935.8749999999995</v>
      </c>
    </row>
    <row r="74" spans="1:13" ht="12.75">
      <c r="A74" s="4" t="s">
        <v>27</v>
      </c>
      <c r="F74" s="32">
        <f>F70+F73</f>
        <v>4825.724999999999</v>
      </c>
      <c r="J74" s="51"/>
      <c r="K74" s="51"/>
      <c r="L74" s="51"/>
      <c r="M74" s="51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2.62</v>
      </c>
      <c r="E77" t="s">
        <v>14</v>
      </c>
      <c r="F77" s="5">
        <f>B77*D77</f>
        <v>8966.95</v>
      </c>
    </row>
    <row r="78" spans="1:6" ht="12.75">
      <c r="A78" s="4" t="s">
        <v>30</v>
      </c>
      <c r="F78" s="8">
        <f>SUM(F77)</f>
        <v>8966.95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37803.95573477856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2192.6294326171565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2524.72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46699.085167395715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43252</v>
      </c>
      <c r="C87" s="40">
        <v>-77778</v>
      </c>
      <c r="D87" s="43">
        <f>F44</f>
        <v>47275.48</v>
      </c>
      <c r="E87" s="43">
        <f>F85</f>
        <v>46699.085167395715</v>
      </c>
      <c r="F87" s="44">
        <f>C87+D87-E87</f>
        <v>-77201.60516739571</v>
      </c>
    </row>
    <row r="89" spans="1:6" ht="13.5" thickBot="1">
      <c r="A89" t="s">
        <v>111</v>
      </c>
      <c r="C89" s="53">
        <v>43252</v>
      </c>
      <c r="D89" s="8" t="s">
        <v>112</v>
      </c>
      <c r="E89" s="53">
        <v>43281</v>
      </c>
      <c r="F89" t="s">
        <v>113</v>
      </c>
    </row>
    <row r="90" spans="1:7" ht="13.5" thickBot="1">
      <c r="A90" t="s">
        <v>114</v>
      </c>
      <c r="F90" s="54">
        <f>E87</f>
        <v>46699.085167395715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2018-09-07T11:11:50Z</dcterms:modified>
  <cp:category/>
  <cp:version/>
  <cp:contentType/>
  <cp:contentStatus/>
</cp:coreProperties>
</file>