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<sst xmlns="http://schemas.openxmlformats.org/spreadsheetml/2006/main" count="161" uniqueCount="138">
  <si>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</si>
  <si>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</si>
  <si>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</si>
  <si>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</si>
  <si>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</si>
  <si>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</si>
  <si>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</si>
  <si>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</si>
  <si>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</si>
  <si>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</si>
  <si>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</si>
  <si>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</si>
  <si>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</si>
  <si>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</si>
  <si>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</si>
  <si>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</si>
  <si>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</si>
  <si>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</si>
  <si>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</si>
  <si>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</si>
  <si>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</si>
  <si>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</si>
  <si>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</si>
  <si>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</si>
  <si>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</si>
  <si>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</si>
  <si>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</si>
  <si>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</si>
  <si>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</si>
  <si>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</si>
  <si>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</si>
  <si>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</si>
  <si>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</si>
  <si>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</si>
  <si>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</si>
  <si>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</si>
  <si>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</si>
  <si>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</si>
  <si>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</si>
  <si>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</si>
  <si>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</si>
  <si>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</si>
  <si>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</si>
  <si>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</si>
  <si>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</si>
  <si>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</si>
  <si>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</si>
  <si>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</si>
  <si>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</si>
  <si>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</si>
  <si>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</si>
  <si>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</si>
  <si>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</si>
  <si>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</si>
  <si>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</si>
  <si>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</si>
  <si>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</si>
  <si>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</si>
  <si>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</si>
  <si>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</si>
  <si>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</si>
  <si>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</si>
  <si>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</si>
  <si>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</si>
  <si>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</si>
  <si>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</si>
  <si>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</si>
  <si>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</si>
  <si>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</si>
  <si>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</si>
  <si>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</si>
  <si>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</si>
  <si>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</si>
  <si>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</si>
  <si>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</si>
  <si>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</si>
  <si>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</si>
  <si>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</si>
  <si>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</si>
  <si>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</si>
  <si>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</si>
  <si>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</si>
  <si>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</si>
  <si>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</si>
  <si>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</si>
  <si>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</si>
  <si>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</si>
  <si>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</si>
  <si>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</si>
  <si>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</si>
  <si>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</si>
  <si>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</si>
  <si>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</si>
  <si>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</si>
  <si>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</si>
  <si>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</si>
  <si>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</si>
  <si>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</si>
  <si>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</si>
  <si>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</si>
  <si>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</si>
  <si>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</si>
  <si>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</si>
  <si>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</si>
  <si>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</si>
  <si>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</si>
  <si>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</si>
  <si>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</si>
  <si>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</si>
  <si>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</si>
  <si>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</si>
  <si>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</si>
  <si>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</si>
  <si>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</si>
  <si>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</si>
  <si>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</si>
  <si>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</si>
  <si>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</si>
  <si>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</si>
  <si>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</si>
  <si>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</si>
  <si>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</si>
  <si>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</si>
  <si>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</si>
  <si>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</si>
  <si>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</si>
  <si>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</si>
  <si>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</si>
  <si>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</si>
  <si>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</si>
  <si>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</si>
  <si>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</si>
  <si>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августа</t>
  </si>
  <si>
    <t>за   август  2018 г.</t>
  </si>
  <si>
    <t>ост.на 01.09</t>
  </si>
  <si>
    <t>смена ламп (11шт) п-д3,2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</si>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</sst>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4">
        <f>L6*126.87*1.202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4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4">
        <f t="shared" si="0"/>
        <v>1413.728694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4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4">
        <f t="shared" si="0"/>
        <v>706.1774039999999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4">
        <f t="shared" si="0"/>
        <v>185.47461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4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17.28</v>
      </c>
      <c r="M20" s="34">
        <f>SUM(M6:M19)</f>
        <v>2374.0750080000003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4">
        <f>0.11*7.1</f>
        <v>0.7809999999999999</v>
      </c>
      <c r="M24" s="33">
        <f>L24*126.87*1.202*1.15</f>
        <v>136.96584518099996</v>
      </c>
    </row>
    <row r="25" spans="1:13" ht="12.75">
      <c r="A25" t="s">
        <v>106</v>
      </c>
      <c r="J25" s="20">
        <v>2</v>
      </c>
      <c r="K25" s="20"/>
      <c r="L25" s="25"/>
      <c r="M25" s="33">
        <f aca="true" t="shared" si="1" ref="M25:M35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61" t="s">
        <v>108</v>
      </c>
      <c r="B27" s="61"/>
      <c r="C27" s="61"/>
      <c r="D27" s="61"/>
      <c r="E27" s="61"/>
      <c r="F27" s="61"/>
      <c r="G27" s="61"/>
      <c r="J27" s="20">
        <v>4</v>
      </c>
      <c r="K27" s="20"/>
      <c r="L27" s="54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0.7809999999999999</v>
      </c>
      <c r="M36" s="35">
        <f>SUM(M24:M35)</f>
        <v>136.96584518099996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f>52350.96-125.17</f>
        <v>52225.79</v>
      </c>
      <c r="J40" s="45">
        <v>1</v>
      </c>
      <c r="K40" s="43" t="s">
        <v>136</v>
      </c>
      <c r="L40" s="23" t="s">
        <v>137</v>
      </c>
      <c r="M40" s="23">
        <f>11*14.43</f>
        <v>158.73</v>
      </c>
    </row>
    <row r="41" spans="1:13" ht="12.75">
      <c r="A41" t="s">
        <v>7</v>
      </c>
      <c r="F41" s="5">
        <f>52961.81</f>
        <v>52961.81</v>
      </c>
      <c r="J41" s="45">
        <v>2</v>
      </c>
      <c r="K41" s="43"/>
      <c r="L41" s="23"/>
      <c r="M41" s="23"/>
    </row>
    <row r="42" spans="2:13" ht="12.75">
      <c r="B42" t="s">
        <v>8</v>
      </c>
      <c r="F42" s="9">
        <f>F41/F40</f>
        <v>1.0140930371756942</v>
      </c>
      <c r="J42" s="45">
        <v>3</v>
      </c>
      <c r="K42" s="43"/>
      <c r="L42" s="23"/>
      <c r="M42" s="23"/>
    </row>
    <row r="43" spans="1:13" ht="22.5" customHeight="1">
      <c r="A43" s="68" t="s">
        <v>131</v>
      </c>
      <c r="B43" s="69"/>
      <c r="C43" s="69"/>
      <c r="D43" s="69"/>
      <c r="E43" s="69"/>
      <c r="F43" s="5">
        <f>(99.9+232.9+107.7+37.5+174.78+57.6)*13.83+(250+250+400)</f>
        <v>10724.5554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63686.365399999995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23"/>
    </row>
    <row r="46" spans="2:13" ht="12.75">
      <c r="B46" s="1" t="s">
        <v>10</v>
      </c>
      <c r="C46" s="1"/>
      <c r="J46" s="46">
        <v>7</v>
      </c>
      <c r="K46" s="20"/>
      <c r="L46" s="25"/>
      <c r="M46" s="25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(6160+1090)*1.202</f>
        <v>8714.5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1153.8*1.202</f>
        <v>1386.8675999999998</v>
      </c>
      <c r="J50" s="46">
        <v>11</v>
      </c>
      <c r="K50" s="44"/>
      <c r="L50" s="25"/>
      <c r="M50" s="25"/>
    </row>
    <row r="51" spans="1:13" ht="12.75">
      <c r="A51" s="59" t="s">
        <v>83</v>
      </c>
      <c r="B51" s="51"/>
      <c r="C51" s="57"/>
      <c r="D51" s="57"/>
      <c r="E51" s="60">
        <v>0</v>
      </c>
      <c r="F51" s="58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10101.3676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1.99</v>
      </c>
      <c r="E54" s="13" t="s">
        <v>14</v>
      </c>
      <c r="F54" s="11">
        <f>E33*D54</f>
        <v>7304.692999999999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7304.692999999999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185357</v>
      </c>
      <c r="D58">
        <v>228897.7</v>
      </c>
      <c r="E58">
        <v>3670.7</v>
      </c>
      <c r="F58" s="36">
        <f>C58/D58*E58</f>
        <v>2972.462981934724</v>
      </c>
      <c r="J58" s="20"/>
      <c r="K58" s="20"/>
      <c r="L58" s="31" t="s">
        <v>65</v>
      </c>
      <c r="M58" s="28">
        <f>SUM(M40:M57)</f>
        <v>158.73</v>
      </c>
    </row>
    <row r="59" spans="1:6" ht="12.75">
      <c r="A59" t="s">
        <v>20</v>
      </c>
      <c r="F59" s="36">
        <f>M20</f>
        <v>2374.0750080000003</v>
      </c>
    </row>
    <row r="60" spans="1:6" ht="12.75">
      <c r="A60" t="s">
        <v>21</v>
      </c>
      <c r="F60" s="11">
        <f>M36</f>
        <v>136.96584518099996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M58</f>
        <v>158.73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0.28</v>
      </c>
      <c r="E65" t="s">
        <v>14</v>
      </c>
      <c r="F65" s="11">
        <f>B65*D65</f>
        <v>1027.796</v>
      </c>
    </row>
    <row r="66" spans="1:6" ht="12.75">
      <c r="A66" s="64" t="s">
        <v>75</v>
      </c>
      <c r="B66" s="64"/>
      <c r="C66" s="64"/>
      <c r="D66" s="65"/>
      <c r="E66" s="64"/>
      <c r="F66" s="65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6670.029835115724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0.25</v>
      </c>
      <c r="E70" t="s">
        <v>14</v>
      </c>
      <c r="F70" s="11">
        <f>B70*D70</f>
        <v>917.675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0.92</v>
      </c>
      <c r="E73" t="s">
        <v>14</v>
      </c>
      <c r="F73" s="5">
        <f>B73*D73</f>
        <v>3377.044</v>
      </c>
    </row>
    <row r="74" spans="1:6" ht="12.75">
      <c r="A74" s="10" t="s">
        <v>29</v>
      </c>
      <c r="F74" s="8">
        <f>F70+F73</f>
        <v>4294.719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2.34</v>
      </c>
      <c r="E77" t="s">
        <v>14</v>
      </c>
      <c r="F77" s="11">
        <f>B77*D77</f>
        <v>8589.437999999998</v>
      </c>
    </row>
    <row r="78" spans="1:6" ht="12.75">
      <c r="A78" s="4" t="s">
        <v>31</v>
      </c>
      <c r="F78" s="32">
        <f>SUM(F77)</f>
        <v>8589.437999999998</v>
      </c>
    </row>
    <row r="79" spans="1:6" ht="12.75">
      <c r="A79" s="55" t="s">
        <v>78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32</v>
      </c>
      <c r="B80" s="1"/>
      <c r="F80" s="32">
        <f>F52+F56+F68+F74+F78+F79</f>
        <v>36960.24743511572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2143.6943512367116</v>
      </c>
      <c r="I81" s="7"/>
    </row>
    <row r="82" spans="1:9" ht="12.75">
      <c r="A82" s="1"/>
      <c r="B82" s="37" t="s">
        <v>127</v>
      </c>
      <c r="C82" s="37"/>
      <c r="D82" s="1"/>
      <c r="E82" s="66"/>
      <c r="F82" s="67">
        <v>2461.56</v>
      </c>
      <c r="I82" s="7"/>
    </row>
    <row r="83" spans="1:9" ht="12.75">
      <c r="A83" s="1"/>
      <c r="B83" s="37" t="s">
        <v>128</v>
      </c>
      <c r="C83" s="37"/>
      <c r="D83" s="1"/>
      <c r="E83" s="66"/>
      <c r="F83" s="67">
        <v>293.7</v>
      </c>
      <c r="I83" s="7"/>
    </row>
    <row r="84" spans="1:9" ht="12.75">
      <c r="A84" s="1"/>
      <c r="B84" s="37" t="s">
        <v>129</v>
      </c>
      <c r="C84" s="37"/>
      <c r="D84" s="1"/>
      <c r="E84" s="66"/>
      <c r="F84" s="67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41859.20178635243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43313</v>
      </c>
      <c r="C87" s="42">
        <v>264807</v>
      </c>
      <c r="D87" s="48">
        <f>F44</f>
        <v>63686.365399999995</v>
      </c>
      <c r="E87" s="48">
        <f>F85</f>
        <v>41859.20178635243</v>
      </c>
      <c r="F87" s="49">
        <f>C87+D87-E87</f>
        <v>286634.1636136476</v>
      </c>
    </row>
    <row r="89" spans="1:6" ht="13.5" thickBot="1">
      <c r="A89" t="s">
        <v>111</v>
      </c>
      <c r="C89" s="62">
        <v>43313</v>
      </c>
      <c r="D89" s="8" t="s">
        <v>112</v>
      </c>
      <c r="E89" s="62">
        <v>43343</v>
      </c>
      <c r="F89" t="s">
        <v>113</v>
      </c>
    </row>
    <row r="90" spans="1:7" ht="13.5" thickBot="1">
      <c r="A90" t="s">
        <v>114</v>
      </c>
      <c r="F90" s="63">
        <f>E87</f>
        <v>41859.20178635243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2017-08-21T12:45:18Z</cp:lastPrinted>
  <dcterms:created xsi:type="dcterms:W3CDTF">2008-08-18T07:30:19Z</dcterms:created>
  <dcterms:modified xsi:type="dcterms:W3CDTF">2018-11-09T10:30:04Z</dcterms:modified>
  <cp:category/>
  <cp:version/>
  <cp:contentType/>
  <cp:contentStatus/>
</cp:coreProperties>
</file>