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<sst xmlns="http://schemas.openxmlformats.org/spreadsheetml/2006/main" count="161" uniqueCount="138">
  <si>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</si>
  <si>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</si>
  <si>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</si>
  <si>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</si>
  <si>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</si>
  <si>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</si>
  <si>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</si>
  <si>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</si>
  <si>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</si>
  <si>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</si>
  <si>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</si>
  <si>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</si>
  <si>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</si>
  <si>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</si>
  <si>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</si>
  <si>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</si>
  <si>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</si>
  <si>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</si>
  <si>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</si>
  <si>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</si>
  <si>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</si>
  <si>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</si>
  <si>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</si>
  <si>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</si>
  <si>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</si>
  <si>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</si>
  <si>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</si>
  <si>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</si>
  <si>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</si>
  <si>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</si>
  <si>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</si>
  <si>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</si>
  <si>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</si>
  <si>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</si>
  <si>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</si>
  <si>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</si>
  <si>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</si>
  <si>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</si>
  <si>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</si>
  <si>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</si>
  <si>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</si>
  <si>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</si>
  <si>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</si>
  <si>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</si>
  <si>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</si>
  <si>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</si>
  <si>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</si>
  <si>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</si>
  <si>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</si>
  <si>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</si>
  <si>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</si>
  <si>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</si>
  <si>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</si>
  <si>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</si>
  <si>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</si>
  <si>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</si>
  <si>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</si>
  <si>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</si>
  <si>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</si>
  <si>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</si>
  <si>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</si>
  <si>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</si>
  <si>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</si>
  <si>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</si>
  <si>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</si>
  <si>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</si>
  <si>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</si>
  <si>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</si>
  <si>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</si>
  <si>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</si>
  <si>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</si>
  <si>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</si>
  <si>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</si>
  <si>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</si>
  <si>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</si>
  <si>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</si>
  <si>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</si>
  <si>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</si>
  <si>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</si>
  <si>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</si>
  <si>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</si>
  <si>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</si>
  <si>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</si>
  <si>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</si>
  <si>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</si>
  <si>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</si>
  <si>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</si>
  <si>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</si>
  <si>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</si>
  <si>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</si>
  <si>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</si>
  <si>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</si>
  <si>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</si>
  <si>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</si>
  <si>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</si>
  <si>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</si>
  <si>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</si>
  <si>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</si>
  <si>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</si>
  <si>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</si>
  <si>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</si>
  <si>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</si>
  <si>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</si>
  <si>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</si>
  <si>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</si>
  <si>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</si>
  <si>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</si>
  <si>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</si>
  <si>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</si>
  <si>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</si>
  <si>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</si>
  <si>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</si>
  <si>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</si>
  <si>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</si>
  <si>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</si>
  <si>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</si>
  <si>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</si>
  <si>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</si>
  <si>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</si>
  <si>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</si>
  <si>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</si>
  <si>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</si>
  <si>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</si>
  <si>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</si>
  <si>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</si>
  <si>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</si>
  <si>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</si>
  <si>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</si>
  <si>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</si>
  <si>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</si>
  <si>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</si>
  <si>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</si>
  <si>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июня</t>
  </si>
  <si>
    <t>за   июнь  2018 г.</t>
  </si>
  <si>
    <t>ост.на 01.07</t>
  </si>
  <si>
    <t>смена ламп (7шт) п-д2,5</t>
  </si>
  <si>
    <t>лампа</t>
  </si>
  <si>
    <t>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</si>
</sst>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F62" sqref="F62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3.1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</v>
      </c>
      <c r="M11" s="46">
        <f t="shared" si="0"/>
        <v>503.24254199999996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503.24254199999996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12.5</v>
      </c>
      <c r="M17" s="46">
        <f t="shared" si="0"/>
        <v>1906.22175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343.119915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21.85</v>
      </c>
      <c r="M20" s="32">
        <f>SUM(M6:M19)</f>
        <v>3332.0756189999997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f>0.07*7.1</f>
        <v>0.497</v>
      </c>
      <c r="M24" s="31">
        <f>L24*126.87*1.202*1.15</f>
        <v>87.160083297</v>
      </c>
    </row>
    <row r="25" spans="1:13" ht="12.75">
      <c r="A25" t="s">
        <v>106</v>
      </c>
      <c r="J25" s="20">
        <v>2</v>
      </c>
      <c r="K25" s="20"/>
      <c r="L25" s="46"/>
      <c r="M25" s="31">
        <f aca="true" t="shared" si="1" ref="M25:M37">L25*126.87*1.202*1.15</f>
        <v>0</v>
      </c>
    </row>
    <row r="26" spans="1:13" ht="12.75">
      <c r="A26" t="s">
        <v>107</v>
      </c>
      <c r="J26" s="20">
        <v>3</v>
      </c>
      <c r="K26" s="20"/>
      <c r="L26" s="46"/>
      <c r="M26" s="31">
        <f t="shared" si="1"/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46"/>
      <c r="M27" s="31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46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32">
        <f>SUM(L24:L37)</f>
        <v>0.497</v>
      </c>
      <c r="M38" s="32">
        <f>SUM(M24:M37)</f>
        <v>87.160083297</v>
      </c>
    </row>
    <row r="39" ht="12.75">
      <c r="K39" s="1" t="s">
        <v>62</v>
      </c>
    </row>
    <row r="40" spans="1:13" ht="12.75">
      <c r="A40" s="2" t="s">
        <v>6</v>
      </c>
      <c r="F40" s="11">
        <v>47400.32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39330.32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0.8297479848237311</v>
      </c>
      <c r="J42" s="20">
        <v>1</v>
      </c>
      <c r="K42" s="20" t="s">
        <v>136</v>
      </c>
      <c r="L42" s="25" t="s">
        <v>137</v>
      </c>
      <c r="M42" s="25">
        <f>7*14</f>
        <v>98</v>
      </c>
    </row>
    <row r="43" spans="1:13" ht="12.75">
      <c r="A43" t="s">
        <v>126</v>
      </c>
      <c r="E43" s="58"/>
      <c r="F43" s="11">
        <f>250+400+250+(27.3*14.58)</f>
        <v>1298.034</v>
      </c>
      <c r="J43" s="20">
        <v>2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40628.354</v>
      </c>
      <c r="J44" s="20">
        <v>3</v>
      </c>
      <c r="K44" s="20"/>
      <c r="L44" s="23"/>
      <c r="M44" s="23"/>
    </row>
    <row r="45" spans="10:13" ht="12.75">
      <c r="J45" s="20">
        <v>4</v>
      </c>
      <c r="K45" s="20"/>
      <c r="L45" s="23"/>
      <c r="M45" s="23"/>
    </row>
    <row r="46" spans="2:13" ht="12.75">
      <c r="B46" s="1" t="s">
        <v>10</v>
      </c>
      <c r="C46" s="1"/>
      <c r="J46" s="20">
        <v>5</v>
      </c>
      <c r="K46" s="20"/>
      <c r="L46" s="23"/>
      <c r="M46" s="23"/>
    </row>
    <row r="47" spans="10:13" ht="12.75">
      <c r="J47" s="20">
        <v>6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/>
      <c r="L48" s="23"/>
      <c r="M48" s="23"/>
    </row>
    <row r="49" spans="1:13" ht="12.75">
      <c r="A49" t="s">
        <v>12</v>
      </c>
      <c r="E49" s="5"/>
      <c r="F49" s="5">
        <f>(5040+810)*1.202</f>
        <v>7031.7</v>
      </c>
      <c r="J49" s="20">
        <v>8</v>
      </c>
      <c r="K49" s="20"/>
      <c r="L49" s="23"/>
      <c r="M49" s="23"/>
    </row>
    <row r="50" spans="1:13" ht="12.75">
      <c r="A50" s="6" t="s">
        <v>15</v>
      </c>
      <c r="E50" s="5"/>
      <c r="F50" s="5">
        <f>1600*1.202</f>
        <v>1923.1999999999998</v>
      </c>
      <c r="J50" s="20">
        <v>9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10</v>
      </c>
      <c r="K51" s="20"/>
      <c r="L51" s="23"/>
      <c r="M51" s="23"/>
    </row>
    <row r="52" spans="1:13" ht="12.75">
      <c r="A52" s="4" t="s">
        <v>34</v>
      </c>
      <c r="D52" s="5"/>
      <c r="F52" s="33">
        <f>F49+F50+F51</f>
        <v>8954.9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1.99</v>
      </c>
      <c r="E54" t="s">
        <v>14</v>
      </c>
      <c r="F54" s="11">
        <f>E33*D54</f>
        <v>6251.187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0.4</v>
      </c>
      <c r="E55" t="s">
        <v>14</v>
      </c>
      <c r="F55" s="11">
        <f>B55*D55</f>
        <v>329.64000000000004</v>
      </c>
      <c r="J55" s="20">
        <v>14</v>
      </c>
      <c r="K55" s="2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6580.827</v>
      </c>
      <c r="J56" s="20">
        <v>15</v>
      </c>
      <c r="K56" s="20"/>
      <c r="L56" s="23"/>
      <c r="M56" s="23"/>
    </row>
    <row r="57" spans="1:13" ht="12.75">
      <c r="A57" s="4" t="s">
        <v>18</v>
      </c>
      <c r="B57" s="4"/>
      <c r="J57" s="20">
        <v>16</v>
      </c>
      <c r="K57" s="20"/>
      <c r="L57" s="23"/>
      <c r="M57" s="23"/>
    </row>
    <row r="58" spans="1:13" ht="12.75">
      <c r="A58" t="s">
        <v>19</v>
      </c>
      <c r="C58" s="52">
        <v>178887</v>
      </c>
      <c r="D58">
        <v>228897.7</v>
      </c>
      <c r="E58">
        <v>3141.3</v>
      </c>
      <c r="F58" s="36">
        <f>C58/D58*E58</f>
        <v>2454.973261417655</v>
      </c>
      <c r="J58" s="20">
        <v>17</v>
      </c>
      <c r="K58" s="20"/>
      <c r="L58" s="23"/>
      <c r="M58" s="23"/>
    </row>
    <row r="59" spans="1:13" ht="12.75">
      <c r="A59" t="s">
        <v>20</v>
      </c>
      <c r="F59" s="36">
        <f>M20</f>
        <v>3332.0756189999997</v>
      </c>
      <c r="J59" s="20"/>
      <c r="K59" s="20"/>
      <c r="L59" s="34" t="s">
        <v>65</v>
      </c>
      <c r="M59" s="35">
        <f>SUM(M42:M58)</f>
        <v>98</v>
      </c>
    </row>
    <row r="60" spans="1:6" ht="12.75">
      <c r="A60" t="s">
        <v>21</v>
      </c>
      <c r="F60" s="11">
        <f>M38</f>
        <v>87.160083297</v>
      </c>
    </row>
    <row r="61" spans="1:6" ht="12.75">
      <c r="A61" t="s">
        <v>73</v>
      </c>
      <c r="F61" s="5">
        <f>1*600*1.202</f>
        <v>721.1999999999999</v>
      </c>
    </row>
    <row r="62" spans="1:6" ht="12.75">
      <c r="A62" t="s">
        <v>22</v>
      </c>
      <c r="F62" s="5">
        <f>M59</f>
        <v>98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3141.3</v>
      </c>
      <c r="C65" t="s">
        <v>13</v>
      </c>
      <c r="D65" s="11">
        <v>0.38</v>
      </c>
      <c r="E65" t="s">
        <v>14</v>
      </c>
      <c r="F65" s="11">
        <f>B65*D65</f>
        <v>1193.6940000000002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7887.102963714655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0.26</v>
      </c>
      <c r="E70" t="s">
        <v>14</v>
      </c>
      <c r="F70" s="11">
        <f>B70*D70</f>
        <v>816.738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1.15</v>
      </c>
      <c r="E73" t="s">
        <v>14</v>
      </c>
      <c r="F73" s="11">
        <f>B73*D73</f>
        <v>3612.495</v>
      </c>
    </row>
    <row r="74" spans="1:6" ht="12.75">
      <c r="A74" s="4" t="s">
        <v>29</v>
      </c>
      <c r="F74" s="33">
        <f>F70+F73</f>
        <v>4429.233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2.62</v>
      </c>
      <c r="E77" t="s">
        <v>14</v>
      </c>
      <c r="F77" s="5">
        <f>B77*D77</f>
        <v>8230.206</v>
      </c>
    </row>
    <row r="78" spans="1:6" ht="12.75">
      <c r="A78" s="4" t="s">
        <v>32</v>
      </c>
      <c r="F78" s="33">
        <f>SUM(F77)</f>
        <v>8230.206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</row>
    <row r="80" spans="1:6" ht="12.75">
      <c r="A80" s="1" t="s">
        <v>33</v>
      </c>
      <c r="B80" s="1"/>
      <c r="F80" s="33">
        <f>F52+F56+F68+F74+F78+F79</f>
        <v>36082.268963714654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2092.77159989545</v>
      </c>
      <c r="I81" s="7"/>
    </row>
    <row r="82" spans="1:9" ht="12.75">
      <c r="A82" s="1"/>
      <c r="B82" s="37" t="s">
        <v>128</v>
      </c>
      <c r="C82" s="37"/>
      <c r="D82" s="1"/>
      <c r="E82" s="56"/>
      <c r="F82" s="57">
        <v>1738.88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342.22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2489.28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42745.4205636101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43252</v>
      </c>
      <c r="C87" s="41">
        <v>33454</v>
      </c>
      <c r="D87" s="44">
        <f>F44</f>
        <v>40628.354</v>
      </c>
      <c r="E87" s="44">
        <f>F85</f>
        <v>42745.4205636101</v>
      </c>
      <c r="F87" s="45">
        <f>C87+D87-E87</f>
        <v>31336.93343638989</v>
      </c>
    </row>
    <row r="89" spans="1:6" ht="13.5" thickBot="1">
      <c r="A89" t="s">
        <v>111</v>
      </c>
      <c r="C89" s="54">
        <v>43252</v>
      </c>
      <c r="D89" s="8" t="s">
        <v>112</v>
      </c>
      <c r="E89" s="54">
        <v>43281</v>
      </c>
      <c r="F89" t="s">
        <v>113</v>
      </c>
    </row>
    <row r="90" spans="1:7" ht="13.5" thickBot="1">
      <c r="A90" t="s">
        <v>114</v>
      </c>
      <c r="F90" s="55">
        <f>E87</f>
        <v>42745.4205636101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2017-08-21T12:45:57Z</cp:lastPrinted>
  <dcterms:created xsi:type="dcterms:W3CDTF">2008-08-18T07:30:19Z</dcterms:created>
  <dcterms:modified xsi:type="dcterms:W3CDTF">2018-09-10T11:05:14Z</dcterms:modified>
  <cp:category/>
  <cp:version/>
  <cp:contentType/>
  <cp:contentStatus/>
</cp:coreProperties>
</file>