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<sst xmlns="http://schemas.openxmlformats.org/spreadsheetml/2006/main" count="191" uniqueCount="160">
  <si>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</si>
  <si>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</si>
  <si>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</si>
  <si>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</si>
  <si>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</si>
  <si>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</si>
  <si>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</si>
  <si>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</si>
  <si>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</si>
  <si>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</si>
  <si>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</si>
  <si>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</si>
  <si>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</si>
  <si>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</si>
  <si>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</si>
  <si>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</si>
  <si>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</si>
  <si>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</si>
  <si>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</si>
  <si>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</si>
  <si>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</si>
  <si>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</si>
  <si>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</si>
  <si>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</si>
  <si>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</si>
  <si>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</si>
  <si>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</si>
  <si>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</si>
  <si>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</si>
  <si>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</si>
  <si>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</si>
  <si>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</si>
  <si>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</si>
  <si>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</si>
  <si>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</si>
  <si>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</si>
  <si>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</si>
  <si>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</si>
  <si>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</si>
  <si>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</si>
  <si>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</si>
  <si>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</si>
  <si>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</si>
  <si>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</si>
  <si>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</si>
  <si>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</si>
  <si>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</si>
  <si>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</si>
  <si>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</si>
  <si>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</si>
  <si>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</si>
  <si>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</si>
  <si>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</si>
  <si>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</si>
  <si>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</si>
  <si>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</si>
  <si>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</si>
  <si>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</si>
  <si>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</si>
  <si>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</si>
  <si>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</si>
  <si>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</si>
  <si>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</si>
  <si>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</si>
  <si>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</si>
  <si>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</si>
  <si>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</si>
  <si>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</si>
  <si>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</si>
  <si>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</si>
  <si>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</si>
  <si>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</si>
  <si>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</si>
  <si>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</si>
  <si>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</si>
  <si>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</si>
  <si>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</si>
  <si>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</si>
  <si>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</si>
  <si>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</si>
  <si>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</si>
  <si>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</si>
  <si>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</si>
  <si>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</si>
  <si>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</si>
  <si>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</si>
  <si>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</si>
  <si>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</si>
  <si>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</si>
  <si>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</si>
  <si>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</si>
  <si>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</si>
  <si>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</si>
  <si>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</si>
  <si>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</si>
  <si>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</si>
  <si>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</si>
  <si>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</si>
  <si>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</si>
  <si>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</si>
  <si>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</si>
  <si>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</si>
  <si>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</si>
  <si>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</si>
  <si>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</si>
  <si>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</si>
  <si>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</si>
  <si>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</si>
  <si>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</si>
  <si>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</si>
  <si>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</si>
  <si>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</si>
  <si>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</si>
  <si>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</si>
  <si>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</si>
  <si>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</si>
  <si>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</si>
  <si>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</si>
  <si>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</si>
  <si>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</si>
  <si>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</si>
  <si>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</si>
  <si>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</si>
  <si>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</si>
  <si>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</si>
  <si>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</si>
  <si>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</si>
  <si>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</si>
  <si>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</si>
  <si>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</si>
  <si>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</si>
  <si>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</si>
  <si>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</si>
  <si>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</si>
  <si>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</si>
  <si>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смена труб д 25 п.пр. (6мп) кв.29</t>
  </si>
  <si>
    <t>труба д 25 п.пр.</t>
  </si>
  <si>
    <t>6мп</t>
  </si>
  <si>
    <t>муфта 25</t>
  </si>
  <si>
    <t>1шт</t>
  </si>
  <si>
    <t>муфта паячная</t>
  </si>
  <si>
    <t>уголок</t>
  </si>
  <si>
    <t>6шт</t>
  </si>
  <si>
    <t>смена сгона д 20 (1шт) кв.29</t>
  </si>
  <si>
    <t>сгон д 20</t>
  </si>
  <si>
    <t>муфта 20</t>
  </si>
  <si>
    <t>к/гайка 20</t>
  </si>
  <si>
    <t>пробка рад.</t>
  </si>
  <si>
    <t>смена труб д 20 п.пр. (4мп) кв.29</t>
  </si>
  <si>
    <t>установка заглушки (1шт)</t>
  </si>
  <si>
    <t>труба д 20 п.пр.</t>
  </si>
  <si>
    <t>4мп</t>
  </si>
  <si>
    <t>заглушка</t>
  </si>
  <si>
    <t>уголок 25</t>
  </si>
  <si>
    <t>2ш</t>
  </si>
  <si>
    <t>переход</t>
  </si>
  <si>
    <t>2шт</t>
  </si>
  <si>
    <t>смена ламп (14шт) п-д1,5</t>
  </si>
  <si>
    <t>лампа</t>
  </si>
  <si>
    <t>14шт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</si>
</sst>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56" sqref="M56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1906.22175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21.85</v>
      </c>
      <c r="M20" s="32">
        <f>SUM(M6:M19)</f>
        <v>3332.0756189999997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0.06*184.3</f>
        <v>11.058</v>
      </c>
      <c r="M24" s="31">
        <f>L24*126.87*1.202*1.15</f>
        <v>1939.2680102579998</v>
      </c>
    </row>
    <row r="25" spans="1:13" ht="12.75">
      <c r="A25" t="s">
        <v>106</v>
      </c>
      <c r="J25" s="20">
        <v>2</v>
      </c>
      <c r="K25" s="20" t="s">
        <v>143</v>
      </c>
      <c r="L25" s="46">
        <v>0.28</v>
      </c>
      <c r="M25" s="31">
        <f aca="true" t="shared" si="1" ref="M25:M37">L25*126.87*1.202*1.15</f>
        <v>49.104272279999996</v>
      </c>
    </row>
    <row r="26" spans="1:13" ht="12.75">
      <c r="A26" t="s">
        <v>107</v>
      </c>
      <c r="J26" s="20">
        <v>3</v>
      </c>
      <c r="K26" s="20" t="s">
        <v>148</v>
      </c>
      <c r="L26" s="46">
        <f>0.04*224.9</f>
        <v>8.996</v>
      </c>
      <c r="M26" s="31">
        <f t="shared" si="1"/>
        <v>1577.650119396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149</v>
      </c>
      <c r="L27" s="46">
        <v>1.12</v>
      </c>
      <c r="M27" s="31">
        <f t="shared" si="1"/>
        <v>196.41708911999999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157</v>
      </c>
      <c r="L28" s="46">
        <f>0.14*7.1</f>
        <v>0.994</v>
      </c>
      <c r="M28" s="31">
        <f t="shared" si="1"/>
        <v>174.320166594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22.448</v>
      </c>
      <c r="M38" s="32">
        <f>SUM(M24:M37)</f>
        <v>3936.759657648</v>
      </c>
    </row>
    <row r="39" ht="12.75">
      <c r="K39" s="1" t="s">
        <v>62</v>
      </c>
    </row>
    <row r="40" spans="1:13" ht="12.75">
      <c r="A40" s="2" t="s">
        <v>6</v>
      </c>
      <c r="F40" s="11">
        <f>48692.99-0</f>
        <v>48692.99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46107.6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0.9469042669180924</v>
      </c>
      <c r="J42" s="20">
        <v>1</v>
      </c>
      <c r="K42" s="20" t="s">
        <v>136</v>
      </c>
      <c r="L42" s="25" t="s">
        <v>137</v>
      </c>
      <c r="M42" s="25">
        <f>6*77</f>
        <v>462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138</v>
      </c>
      <c r="L43" s="25" t="s">
        <v>139</v>
      </c>
      <c r="M43" s="25">
        <v>174.5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47405.634</v>
      </c>
      <c r="J44" s="20">
        <v>3</v>
      </c>
      <c r="K44" s="20" t="s">
        <v>140</v>
      </c>
      <c r="L44" s="23" t="s">
        <v>139</v>
      </c>
      <c r="M44" s="23">
        <v>10</v>
      </c>
    </row>
    <row r="45" spans="10:13" ht="12.75">
      <c r="J45" s="20">
        <v>4</v>
      </c>
      <c r="K45" s="20" t="s">
        <v>141</v>
      </c>
      <c r="L45" s="23" t="s">
        <v>142</v>
      </c>
      <c r="M45" s="23">
        <f>6*13</f>
        <v>78</v>
      </c>
    </row>
    <row r="46" spans="2:13" ht="12.75">
      <c r="B46" s="1" t="s">
        <v>10</v>
      </c>
      <c r="C46" s="1"/>
      <c r="J46" s="20">
        <v>5</v>
      </c>
      <c r="K46" s="20" t="s">
        <v>144</v>
      </c>
      <c r="L46" s="23" t="s">
        <v>139</v>
      </c>
      <c r="M46" s="23">
        <v>47.94</v>
      </c>
    </row>
    <row r="47" spans="10:13" ht="12.75">
      <c r="J47" s="20">
        <v>6</v>
      </c>
      <c r="K47" s="20" t="s">
        <v>145</v>
      </c>
      <c r="L47" s="23" t="s">
        <v>139</v>
      </c>
      <c r="M47" s="23">
        <v>42.33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146</v>
      </c>
      <c r="L48" s="23" t="s">
        <v>139</v>
      </c>
      <c r="M48" s="23">
        <v>15</v>
      </c>
    </row>
    <row r="49" spans="1:13" ht="12.75">
      <c r="A49" t="s">
        <v>12</v>
      </c>
      <c r="E49" s="5"/>
      <c r="F49" s="5">
        <f>(5040+810)*1.202</f>
        <v>7031.7</v>
      </c>
      <c r="J49" s="20">
        <v>8</v>
      </c>
      <c r="K49" s="20" t="s">
        <v>147</v>
      </c>
      <c r="L49" s="23" t="s">
        <v>139</v>
      </c>
      <c r="M49" s="23">
        <v>44.33</v>
      </c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 t="s">
        <v>150</v>
      </c>
      <c r="L50" s="23" t="s">
        <v>151</v>
      </c>
      <c r="M50" s="23">
        <f>4*67</f>
        <v>268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 t="s">
        <v>152</v>
      </c>
      <c r="L51" s="23" t="s">
        <v>139</v>
      </c>
      <c r="M51" s="23">
        <v>27</v>
      </c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 t="s">
        <v>153</v>
      </c>
      <c r="L52" s="23" t="s">
        <v>154</v>
      </c>
      <c r="M52" s="23">
        <v>26</v>
      </c>
    </row>
    <row r="53" spans="1:13" ht="12.75">
      <c r="A53" s="4" t="s">
        <v>16</v>
      </c>
      <c r="D53" s="5"/>
      <c r="J53" s="20">
        <v>12</v>
      </c>
      <c r="K53" s="20" t="s">
        <v>145</v>
      </c>
      <c r="L53" s="23" t="s">
        <v>139</v>
      </c>
      <c r="M53" s="23">
        <v>42.33</v>
      </c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 t="s">
        <v>155</v>
      </c>
      <c r="L54" s="23" t="s">
        <v>156</v>
      </c>
      <c r="M54" s="23">
        <v>8</v>
      </c>
    </row>
    <row r="55" spans="1:13" ht="12.75">
      <c r="A55" t="s">
        <v>79</v>
      </c>
      <c r="B55">
        <v>824.1</v>
      </c>
      <c r="C55" t="s">
        <v>13</v>
      </c>
      <c r="D55" s="5">
        <v>0.4</v>
      </c>
      <c r="E55" t="s">
        <v>14</v>
      </c>
      <c r="F55" s="11">
        <f>B55*D55</f>
        <v>329.64000000000004</v>
      </c>
      <c r="J55" s="20">
        <v>14</v>
      </c>
      <c r="K55" s="20" t="s">
        <v>158</v>
      </c>
      <c r="L55" s="23" t="s">
        <v>159</v>
      </c>
      <c r="M55" s="23">
        <f>14*11.6</f>
        <v>162.4</v>
      </c>
    </row>
    <row r="56" spans="1:13" ht="12.75">
      <c r="A56" s="4" t="s">
        <v>17</v>
      </c>
      <c r="B56" s="10"/>
      <c r="C56" s="10"/>
      <c r="F56" s="33">
        <f>SUM(F54:F55)</f>
        <v>6580.827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185357</v>
      </c>
      <c r="D58">
        <v>178887</v>
      </c>
      <c r="E58">
        <v>3141.3</v>
      </c>
      <c r="F58" s="36">
        <f>C58/D58*E58</f>
        <v>3254.9148015227497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3332.0756189999997</v>
      </c>
      <c r="J59" s="20"/>
      <c r="K59" s="20"/>
      <c r="L59" s="34" t="s">
        <v>65</v>
      </c>
      <c r="M59" s="35">
        <f>SUM(M42:M58)</f>
        <v>1407.8300000000002</v>
      </c>
    </row>
    <row r="60" spans="1:6" ht="12.75">
      <c r="A60" t="s">
        <v>21</v>
      </c>
      <c r="F60" s="11">
        <f>M38</f>
        <v>3936.759657648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M59</f>
        <v>1407.8300000000002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0.39</v>
      </c>
      <c r="E65" t="s">
        <v>14</v>
      </c>
      <c r="F65" s="11">
        <f>B65*D65</f>
        <v>1225.1070000000002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13156.68707817075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0.25</v>
      </c>
      <c r="E70" t="s">
        <v>14</v>
      </c>
      <c r="F70" s="11">
        <f>B70*D70</f>
        <v>785.325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</v>
      </c>
      <c r="E73" t="s">
        <v>14</v>
      </c>
      <c r="F73" s="11">
        <f>B73*D73</f>
        <v>2827.17</v>
      </c>
    </row>
    <row r="74" spans="1:6" ht="12.75">
      <c r="A74" s="4" t="s">
        <v>29</v>
      </c>
      <c r="F74" s="33">
        <f>F70+F73</f>
        <v>3612.495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2.26</v>
      </c>
      <c r="E77" t="s">
        <v>14</v>
      </c>
      <c r="F77" s="5">
        <f>B77*D77</f>
        <v>7099.338</v>
      </c>
    </row>
    <row r="78" spans="1:6" ht="12.75">
      <c r="A78" s="4" t="s">
        <v>32</v>
      </c>
      <c r="F78" s="33">
        <f>SUM(F77)</f>
        <v>7099.338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39404.247078170745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2285.446330533903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1822.08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f>1602.22+284.03</f>
        <v>1886.25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45740.24340870465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43344</v>
      </c>
      <c r="C87" s="41">
        <v>22683</v>
      </c>
      <c r="D87" s="44">
        <f>F44</f>
        <v>47405.634</v>
      </c>
      <c r="E87" s="44">
        <f>F85</f>
        <v>45740.24340870465</v>
      </c>
      <c r="F87" s="45">
        <f>C87+D87-E87</f>
        <v>24348.39059129534</v>
      </c>
    </row>
    <row r="89" spans="1:6" ht="13.5" thickBot="1">
      <c r="A89" t="s">
        <v>111</v>
      </c>
      <c r="C89" s="54">
        <v>43344</v>
      </c>
      <c r="D89" s="8" t="s">
        <v>112</v>
      </c>
      <c r="E89" s="54">
        <v>43373</v>
      </c>
      <c r="F89" t="s">
        <v>113</v>
      </c>
    </row>
    <row r="90" spans="1:7" ht="13.5" thickBot="1">
      <c r="A90" t="s">
        <v>114</v>
      </c>
      <c r="F90" s="55">
        <f>E87</f>
        <v>45740.24340870465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2018-12-21T09:54:18Z</dcterms:modified>
  <cp:category/>
  <cp:version/>
  <cp:contentType/>
  <cp:contentStatus/>
</cp:coreProperties>
</file>