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<sst xmlns="http://schemas.openxmlformats.org/spreadsheetml/2006/main" count="165" uniqueCount="143">
  <si>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</si>
  <si>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</si>
  <si>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</si>
  <si>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</si>
  <si>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</si>
  <si>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</si>
  <si>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</si>
  <si>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</si>
  <si>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</si>
  <si>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</si>
  <si>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</si>
  <si>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</si>
  <si>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</si>
  <si>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</si>
  <si>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</si>
  <si>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</si>
  <si>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</si>
  <si>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</si>
  <si>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</si>
  <si>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</si>
  <si>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</si>
  <si>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</si>
  <si>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</si>
  <si>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</si>
  <si>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</si>
  <si>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</si>
  <si>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</si>
  <si>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</si>
  <si>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</si>
  <si>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</si>
  <si>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</si>
  <si>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</si>
  <si>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</si>
  <si>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</si>
  <si>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</si>
  <si>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</si>
  <si>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</si>
  <si>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</si>
  <si>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</si>
  <si>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</si>
  <si>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</si>
  <si>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</si>
  <si>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</si>
  <si>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</si>
  <si>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</si>
  <si>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</si>
  <si>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</si>
  <si>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</si>
  <si>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</si>
  <si>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</si>
  <si>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</si>
  <si>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</si>
  <si>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</si>
  <si>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</si>
  <si>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</si>
  <si>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</si>
  <si>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</si>
  <si>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</si>
  <si>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</si>
  <si>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</si>
  <si>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</si>
  <si>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</si>
  <si>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</si>
  <si>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</si>
  <si>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</si>
  <si>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</si>
  <si>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</si>
  <si>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</si>
  <si>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</si>
  <si>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</si>
  <si>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</si>
  <si>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</si>
  <si>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</si>
  <si>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</si>
  <si>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</si>
  <si>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</si>
  <si>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</si>
  <si>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</si>
  <si>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</si>
  <si>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</si>
  <si>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</si>
  <si>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</si>
  <si>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</si>
  <si>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</si>
  <si>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</si>
  <si>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</si>
  <si>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</si>
  <si>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</si>
  <si>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</si>
  <si>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</si>
  <si>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</si>
  <si>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</si>
  <si>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</si>
  <si>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</si>
  <si>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</si>
  <si>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</si>
  <si>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</si>
  <si>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</si>
  <si>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</si>
  <si>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</si>
  <si>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</si>
  <si>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</si>
  <si>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</si>
  <si>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</si>
  <si>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</si>
  <si>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</si>
  <si>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</si>
  <si>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</si>
  <si>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</si>
  <si>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</si>
  <si>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</si>
  <si>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</si>
  <si>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</si>
  <si>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</si>
  <si>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</si>
  <si>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</si>
  <si>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</si>
  <si>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</si>
  <si>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</si>
  <si>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</si>
  <si>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</si>
  <si>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</si>
  <si>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</si>
  <si>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</si>
  <si>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</si>
  <si>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</si>
  <si>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</si>
  <si>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</si>
  <si>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</si>
  <si>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</si>
  <si>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</si>
  <si>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</si>
  <si>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</si>
  <si>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</si>
  <si>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</si>
  <si>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</si>
  <si>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</si>
  <si>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смена ламп (6шт)</t>
  </si>
  <si>
    <t>лампа</t>
  </si>
  <si>
    <t>6шт</t>
  </si>
  <si>
    <t>смена ламп ТПЛ (4шт)</t>
  </si>
  <si>
    <t xml:space="preserve"> ламп ТПЛ 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</si>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</sst>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6" xfId="0" applyNumberForma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11</v>
      </c>
      <c r="K1" t="s">
        <v>67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135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6">
        <f t="shared" si="0"/>
        <v>564.2416380000001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564.2416380000001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274.495932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129</v>
      </c>
      <c r="J20" s="20"/>
      <c r="K20" s="27" t="s">
        <v>58</v>
      </c>
      <c r="L20" s="28">
        <f>SUM(L6:L19)</f>
        <v>9.700000000000001</v>
      </c>
      <c r="M20" s="33">
        <f>SUM(M6:M19)</f>
        <v>1479.228078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f>0.06*7.1</f>
        <v>0.426</v>
      </c>
      <c r="M24" s="32">
        <f>L24*126.87*1.202*1.15</f>
        <v>74.70864282599999</v>
      </c>
    </row>
    <row r="25" spans="1:13" ht="12.75">
      <c r="A25" t="s">
        <v>108</v>
      </c>
      <c r="J25" s="20">
        <v>2</v>
      </c>
      <c r="K25" s="20" t="s">
        <v>140</v>
      </c>
      <c r="L25" s="25">
        <f>0.04*7.1</f>
        <v>0.284</v>
      </c>
      <c r="M25" s="32">
        <f aca="true" t="shared" si="1" ref="M25:M36">L25*126.87*1.202*1.15</f>
        <v>49.80576188399999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57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0.71</v>
      </c>
      <c r="M37" s="33">
        <f>SUM(M24:M36)</f>
        <v>124.51440470999998</v>
      </c>
    </row>
    <row r="38" ht="12.75">
      <c r="K38" s="1" t="s">
        <v>62</v>
      </c>
    </row>
    <row r="39" spans="1:13" ht="12.75">
      <c r="A39" s="2" t="s">
        <v>6</v>
      </c>
      <c r="F39" s="11">
        <v>50614.2427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45442.49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0.8978202098043047</v>
      </c>
      <c r="J41" s="20">
        <v>1</v>
      </c>
      <c r="K41" s="20" t="s">
        <v>138</v>
      </c>
      <c r="L41" s="25" t="s">
        <v>139</v>
      </c>
      <c r="M41" s="25">
        <f>6*11.51</f>
        <v>69.06</v>
      </c>
    </row>
    <row r="42" spans="1:13" ht="12.75">
      <c r="A42" s="7" t="s">
        <v>128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141</v>
      </c>
      <c r="L42" s="25" t="s">
        <v>142</v>
      </c>
      <c r="M42" s="25">
        <f>4*33.67</f>
        <v>134.68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45942.49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(11351.7)*1.202</f>
        <v>13644.743400000001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15567.9434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6727.991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6727.991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179267</v>
      </c>
      <c r="D57">
        <v>178887</v>
      </c>
      <c r="E57">
        <v>3380.9</v>
      </c>
      <c r="F57" s="34">
        <f>C57/D57*E57</f>
        <v>3388.0818634109805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1479.228078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124.51440470999998</v>
      </c>
      <c r="J59" s="20"/>
      <c r="K59" s="20"/>
      <c r="L59" s="30" t="s">
        <v>65</v>
      </c>
      <c r="M59" s="33">
        <f>SUM(M41:M58)</f>
        <v>203.74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203.74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</v>
      </c>
      <c r="E64" t="s">
        <v>14</v>
      </c>
      <c r="F64" s="11">
        <f>B64*D64</f>
        <v>1014.27</v>
      </c>
    </row>
    <row r="65" spans="1:6" ht="12.75">
      <c r="A65" s="50" t="s">
        <v>75</v>
      </c>
      <c r="B65" s="50"/>
      <c r="C65" s="50"/>
      <c r="D65" s="58"/>
      <c r="E65" s="50"/>
      <c r="F65" s="58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6209.834346120981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0.25</v>
      </c>
      <c r="E69" t="s">
        <v>14</v>
      </c>
      <c r="F69" s="11">
        <f>B69*D69</f>
        <v>845.225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1.03</v>
      </c>
      <c r="E72" t="s">
        <v>14</v>
      </c>
      <c r="F72" s="11">
        <f>B72*D72</f>
        <v>3482.327</v>
      </c>
    </row>
    <row r="73" spans="1:6" ht="12.75">
      <c r="A73" s="4" t="s">
        <v>29</v>
      </c>
      <c r="F73" s="31">
        <f>F69+F72</f>
        <v>4327.552000000001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2.47</v>
      </c>
      <c r="E76" t="s">
        <v>14</v>
      </c>
      <c r="F76" s="11">
        <f>B76*D76</f>
        <v>8350.823</v>
      </c>
    </row>
    <row r="77" spans="1:6" ht="12.75">
      <c r="A77" s="4" t="s">
        <v>32</v>
      </c>
      <c r="F77" s="31">
        <f>SUM(F76)</f>
        <v>8350.823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41184.143746120986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2388.680337275017</v>
      </c>
    </row>
    <row r="81" spans="1:6" ht="12.75">
      <c r="A81" s="1"/>
      <c r="B81" s="36" t="s">
        <v>130</v>
      </c>
      <c r="C81" s="36"/>
      <c r="D81" s="1"/>
      <c r="E81" s="55"/>
      <c r="F81" s="56">
        <v>1546.14</v>
      </c>
    </row>
    <row r="82" spans="1:6" ht="12.75">
      <c r="A82" s="1"/>
      <c r="B82" s="36" t="s">
        <v>131</v>
      </c>
      <c r="C82" s="36"/>
      <c r="D82" s="1"/>
      <c r="E82" s="55"/>
      <c r="F82" s="56">
        <v>304.37</v>
      </c>
    </row>
    <row r="83" spans="1:6" ht="12.75">
      <c r="A83" s="1"/>
      <c r="B83" s="36" t="s">
        <v>132</v>
      </c>
      <c r="C83" s="36"/>
      <c r="D83" s="1"/>
      <c r="E83" s="55"/>
      <c r="F83" s="56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45423.334083396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134</v>
      </c>
    </row>
    <row r="86" spans="1:6" ht="12.75">
      <c r="A86" s="13"/>
      <c r="B86" s="39">
        <v>43770</v>
      </c>
      <c r="C86" s="40">
        <v>-4049</v>
      </c>
      <c r="D86" s="42">
        <f>F43</f>
        <v>45942.49</v>
      </c>
      <c r="E86" s="42">
        <f>F84</f>
        <v>45423.334083396</v>
      </c>
      <c r="F86" s="43">
        <f>C86+D86-E86</f>
        <v>-3529.844083396005</v>
      </c>
    </row>
    <row r="88" spans="1:6" ht="13.5" thickBot="1">
      <c r="A88" t="s">
        <v>113</v>
      </c>
      <c r="C88" s="52">
        <v>43405</v>
      </c>
      <c r="D88" s="8" t="s">
        <v>114</v>
      </c>
      <c r="E88" s="52">
        <v>43434</v>
      </c>
      <c r="F88" t="s">
        <v>115</v>
      </c>
    </row>
    <row r="89" spans="1:7" ht="13.5" thickBot="1">
      <c r="A89" t="s">
        <v>116</v>
      </c>
      <c r="F89" s="53">
        <f>E86</f>
        <v>45423.334083396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2019-02-15T11:34:52Z</dcterms:modified>
  <cp:category/>
  <cp:version/>
  <cp:contentType/>
  <cp:contentStatus/>
</cp:coreProperties>
</file>