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<sst xmlns="http://schemas.openxmlformats.org/spreadsheetml/2006/main" count="170" uniqueCount="147">
  <si>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</si>
  <si>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</si>
  <si>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</si>
  <si>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</si>
  <si>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</si>
  <si>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</si>
  <si>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</si>
  <si>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</si>
  <si>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</si>
  <si>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</si>
  <si>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</si>
  <si>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</si>
  <si>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</si>
  <si>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</si>
  <si>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</si>
  <si>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</si>
  <si>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</si>
  <si>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</si>
  <si>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</si>
  <si>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</si>
  <si>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</si>
  <si>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</si>
  <si>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</si>
  <si>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</si>
  <si>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</si>
  <si>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</si>
  <si>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</si>
  <si>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</si>
  <si>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</si>
  <si>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</si>
  <si>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</si>
  <si>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</si>
  <si>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</si>
  <si>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</si>
  <si>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</si>
  <si>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</si>
  <si>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</si>
  <si>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</si>
  <si>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</si>
  <si>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</si>
  <si>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</si>
  <si>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</si>
  <si>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</si>
  <si>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</si>
  <si>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</si>
  <si>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</si>
  <si>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</si>
  <si>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</si>
  <si>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</si>
  <si>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</si>
  <si>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</si>
  <si>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</si>
  <si>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</si>
  <si>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</si>
  <si>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</si>
  <si>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</si>
  <si>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</si>
  <si>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</si>
  <si>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</si>
  <si>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</si>
  <si>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</si>
  <si>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</si>
  <si>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</si>
  <si>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</si>
  <si>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</si>
  <si>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</si>
  <si>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</si>
  <si>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</si>
  <si>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</si>
  <si>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</si>
  <si>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</si>
  <si>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</si>
  <si>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</si>
  <si>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</si>
  <si>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</si>
  <si>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</si>
  <si>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</si>
  <si>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</si>
  <si>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</si>
  <si>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</si>
  <si>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</si>
  <si>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</si>
  <si>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</si>
  <si>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</si>
  <si>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</si>
  <si>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</si>
  <si>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</si>
  <si>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</si>
  <si>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</si>
  <si>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</si>
  <si>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</si>
  <si>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</si>
  <si>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</si>
  <si>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</si>
  <si>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</si>
  <si>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</si>
  <si>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</si>
  <si>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</si>
  <si>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</si>
  <si>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</si>
  <si>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</si>
  <si>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</si>
  <si>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</si>
  <si>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</si>
  <si>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</si>
  <si>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</si>
  <si>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</si>
  <si>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</si>
  <si>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</si>
  <si>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</si>
  <si>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</si>
  <si>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</si>
  <si>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</si>
  <si>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</si>
  <si>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</si>
  <si>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</si>
  <si>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</si>
  <si>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</si>
  <si>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</si>
  <si>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</si>
  <si>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</si>
  <si>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</si>
  <si>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</si>
  <si>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</si>
  <si>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</si>
  <si>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</si>
  <si>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</si>
  <si>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</si>
  <si>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</si>
  <si>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</si>
  <si>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</si>
  <si>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</si>
  <si>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</si>
  <si>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</si>
  <si>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</si>
  <si>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</si>
  <si>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</si>
  <si>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Промывка, опрессовка системы отопления</t>
  </si>
  <si>
    <t>Демонтаж, монтаж эл.узла при смене сопла (1шт)</t>
  </si>
  <si>
    <t xml:space="preserve">покраска эл.узла </t>
  </si>
  <si>
    <t xml:space="preserve">краска зеленая </t>
  </si>
  <si>
    <t>1 кг</t>
  </si>
  <si>
    <t>кисть</t>
  </si>
  <si>
    <t>1шт</t>
  </si>
  <si>
    <t xml:space="preserve">смена ламп (14шт) </t>
  </si>
  <si>
    <t>лампа</t>
  </si>
  <si>
    <t>14шт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</si>
</sst>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10.190000000000001</v>
      </c>
      <c r="M20" s="33">
        <f>SUM(M6:M19)</f>
        <v>1553.9519705999999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 t="s">
        <v>137</v>
      </c>
      <c r="L25" s="34">
        <v>85.11</v>
      </c>
      <c r="M25" s="32">
        <f aca="true" t="shared" si="1" ref="M25:M37">L25*126.87*1.202*1.15</f>
        <v>14925.94504911</v>
      </c>
    </row>
    <row r="26" spans="1:13" ht="12.75">
      <c r="A26" t="s">
        <v>108</v>
      </c>
      <c r="J26" s="20">
        <v>3</v>
      </c>
      <c r="K26" s="20" t="s">
        <v>138</v>
      </c>
      <c r="L26" s="48">
        <v>3.12</v>
      </c>
      <c r="M26" s="32">
        <f t="shared" si="1"/>
        <v>547.16189112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139</v>
      </c>
      <c r="L27" s="34">
        <v>2.05</v>
      </c>
      <c r="M27" s="32">
        <f t="shared" si="1"/>
        <v>359.51342205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144</v>
      </c>
      <c r="L28" s="34">
        <f>0.14*7.1</f>
        <v>0.994</v>
      </c>
      <c r="M28" s="32">
        <f t="shared" si="1"/>
        <v>174.320166594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96.104</v>
      </c>
      <c r="M38" s="33">
        <f>SUM(M24:M37)</f>
        <v>16853.989225703997</v>
      </c>
    </row>
    <row r="39" spans="1:11" ht="12.75">
      <c r="A39" s="2" t="s">
        <v>6</v>
      </c>
      <c r="F39" s="11">
        <v>53270.52</v>
      </c>
      <c r="K39" s="1" t="s">
        <v>62</v>
      </c>
    </row>
    <row r="40" spans="1:13" ht="12.75">
      <c r="A40" t="s">
        <v>7</v>
      </c>
      <c r="F40" s="5">
        <v>55678.16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1.0451964801545022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140</v>
      </c>
      <c r="L42" s="25" t="s">
        <v>141</v>
      </c>
      <c r="M42" s="34">
        <v>126.6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56578.16</v>
      </c>
      <c r="J43" s="20">
        <v>2</v>
      </c>
      <c r="K43" s="20" t="s">
        <v>142</v>
      </c>
      <c r="L43" s="25" t="s">
        <v>143</v>
      </c>
      <c r="M43" s="25">
        <v>111.87</v>
      </c>
    </row>
    <row r="44" spans="10:13" ht="12.75">
      <c r="J44" s="20">
        <v>3</v>
      </c>
      <c r="K44" s="20" t="s">
        <v>145</v>
      </c>
      <c r="L44" s="25" t="s">
        <v>146</v>
      </c>
      <c r="M44" s="34">
        <f>14*13.99</f>
        <v>195.86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10036.7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7411.344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178887</v>
      </c>
      <c r="D57">
        <v>228897.7</v>
      </c>
      <c r="E57">
        <v>3465.6</v>
      </c>
      <c r="F57" s="35">
        <f>C57/D57*E57</f>
        <v>2708.4185957307564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1553.9519705999999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16853.989225703997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434.33000000000004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0.38</v>
      </c>
      <c r="E64" t="s">
        <v>14</v>
      </c>
      <c r="F64" s="11">
        <f>B64*D64</f>
        <v>1316.9279999999999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434.33000000000004</v>
      </c>
    </row>
    <row r="67" spans="1:6" ht="12.75">
      <c r="A67" s="4" t="s">
        <v>25</v>
      </c>
      <c r="B67" s="10"/>
      <c r="C67" s="10"/>
      <c r="F67" s="31">
        <f>SUM(F57:F66)</f>
        <v>22867.617792034755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0.26</v>
      </c>
      <c r="E69" t="s">
        <v>14</v>
      </c>
      <c r="F69" s="11">
        <f>B69*D69</f>
        <v>901.056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1.15</v>
      </c>
      <c r="E72" t="s">
        <v>14</v>
      </c>
      <c r="F72" s="11">
        <f>B72*D72</f>
        <v>3985.4399999999996</v>
      </c>
    </row>
    <row r="73" spans="1:6" ht="12.75">
      <c r="A73" s="4" t="s">
        <v>29</v>
      </c>
      <c r="F73" s="31">
        <f>F69+F72</f>
        <v>4886.495999999999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2.62</v>
      </c>
      <c r="E76" t="s">
        <v>14</v>
      </c>
      <c r="F76" s="11">
        <f>B76*D76</f>
        <v>9079.872</v>
      </c>
    </row>
    <row r="77" spans="1:6" ht="12.75">
      <c r="A77" s="4" t="s">
        <v>32</v>
      </c>
      <c r="F77" s="31">
        <f>SUM(F76)</f>
        <v>9079.872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54282.02979203475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3148.357727938015</v>
      </c>
    </row>
    <row r="81" spans="1:6" ht="12.75">
      <c r="A81" s="1"/>
      <c r="B81" s="37" t="s">
        <v>129</v>
      </c>
      <c r="C81" s="37"/>
      <c r="D81" s="1"/>
      <c r="E81" s="58"/>
      <c r="F81" s="59">
        <v>2612.5</v>
      </c>
    </row>
    <row r="82" spans="1:6" ht="12.75">
      <c r="A82" s="1"/>
      <c r="B82" s="37" t="s">
        <v>130</v>
      </c>
      <c r="C82" s="37"/>
      <c r="D82" s="1"/>
      <c r="E82" s="58"/>
      <c r="F82" s="59">
        <v>520.4</v>
      </c>
    </row>
    <row r="83" spans="1:6" ht="12.75">
      <c r="A83" s="1"/>
      <c r="B83" s="37" t="s">
        <v>131</v>
      </c>
      <c r="C83" s="37"/>
      <c r="D83" s="1"/>
      <c r="E83" s="58"/>
      <c r="F83" s="59">
        <v>3329.17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63892.45751997276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43221</v>
      </c>
      <c r="C86" s="41">
        <v>-172870</v>
      </c>
      <c r="D86" s="43">
        <f>F43</f>
        <v>56578.16</v>
      </c>
      <c r="E86" s="43">
        <f>F84</f>
        <v>63892.45751997276</v>
      </c>
      <c r="F86" s="44">
        <f>C86+D86-E86</f>
        <v>-180184.29751997275</v>
      </c>
    </row>
    <row r="88" spans="1:6" ht="13.5" thickBot="1">
      <c r="A88" t="s">
        <v>112</v>
      </c>
      <c r="C88" s="55">
        <v>43252</v>
      </c>
      <c r="D88" s="8" t="s">
        <v>113</v>
      </c>
      <c r="E88" s="55">
        <v>43281</v>
      </c>
      <c r="F88" t="s">
        <v>114</v>
      </c>
    </row>
    <row r="89" spans="1:7" ht="13.5" thickBot="1">
      <c r="A89" t="s">
        <v>115</v>
      </c>
      <c r="F89" s="56">
        <f>E86</f>
        <v>63892.45751997276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2018-09-03T06:33:32Z</dcterms:modified>
  <cp:category/>
  <cp:version/>
  <cp:contentType/>
  <cp:contentStatus/>
</cp:coreProperties>
</file>