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<sst xmlns="http://schemas.openxmlformats.org/spreadsheetml/2006/main" count="192" uniqueCount="161">
  <si>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</si>
  <si>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</si>
  <si>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</si>
  <si>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</si>
  <si>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</si>
  <si>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</si>
  <si>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</si>
  <si>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</si>
  <si>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</si>
  <si>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</si>
  <si>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</si>
  <si>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</si>
  <si>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</si>
  <si>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</si>
  <si>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</si>
  <si>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</si>
  <si>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</si>
  <si>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</si>
  <si>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</si>
  <si>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</si>
  <si>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</si>
  <si>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</si>
  <si>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</si>
  <si>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</si>
  <si>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</si>
  <si>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</si>
  <si>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</si>
  <si>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</si>
  <si>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</si>
  <si>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</si>
  <si>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</si>
  <si>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</si>
  <si>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</si>
  <si>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</si>
  <si>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</si>
  <si>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</si>
  <si>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</si>
  <si>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</si>
  <si>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</si>
  <si>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</si>
  <si>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</si>
  <si>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</si>
  <si>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</si>
  <si>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</si>
  <si>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</si>
  <si>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</si>
  <si>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</si>
  <si>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</si>
  <si>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</si>
  <si>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</si>
  <si>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</si>
  <si>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</si>
  <si>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</si>
  <si>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</si>
  <si>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</si>
  <si>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</si>
  <si>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</si>
  <si>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</si>
  <si>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</si>
  <si>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</si>
  <si>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</si>
  <si>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</si>
  <si>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</si>
  <si>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</si>
  <si>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</si>
  <si>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</si>
  <si>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</si>
  <si>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</si>
  <si>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</si>
  <si>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</si>
  <si>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</si>
  <si>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</si>
  <si>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</si>
  <si>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</si>
  <si>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</si>
  <si>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</si>
  <si>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</si>
  <si>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</si>
  <si>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</si>
  <si>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</si>
  <si>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</si>
  <si>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</si>
  <si>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</si>
  <si>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</si>
  <si>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</si>
  <si>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</si>
  <si>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</si>
  <si>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</si>
  <si>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</si>
  <si>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</si>
  <si>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</si>
  <si>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</si>
  <si>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</si>
  <si>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</si>
  <si>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</si>
  <si>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</si>
  <si>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</si>
  <si>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</si>
  <si>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</si>
  <si>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</si>
  <si>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</si>
  <si>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</si>
  <si>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</si>
  <si>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</si>
  <si>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</si>
  <si>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</si>
  <si>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</si>
  <si>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</si>
  <si>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</si>
  <si>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</si>
  <si>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</si>
  <si>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</si>
  <si>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</si>
  <si>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</si>
  <si>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</si>
  <si>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</si>
  <si>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</si>
  <si>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</si>
  <si>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</si>
  <si>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</si>
  <si>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</si>
  <si>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</si>
  <si>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</si>
  <si>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</si>
  <si>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</si>
  <si>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</si>
  <si>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</si>
  <si>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</si>
  <si>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</si>
  <si>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</si>
  <si>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</si>
  <si>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</si>
  <si>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</si>
  <si>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</si>
  <si>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</si>
  <si>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установка хомута (1шт) подвал</t>
  </si>
  <si>
    <t>хомут</t>
  </si>
  <si>
    <t>1шт</t>
  </si>
  <si>
    <t>смена вентиля д 25 (1шт) п-д5</t>
  </si>
  <si>
    <t>смена труб д 32 на п.пр. (4мп) п-д5 подвал</t>
  </si>
  <si>
    <t>вентиль д 25</t>
  </si>
  <si>
    <t>бочонок 25</t>
  </si>
  <si>
    <t>труба п.пр. 32</t>
  </si>
  <si>
    <t>4мп</t>
  </si>
  <si>
    <t>муфта нер.25</t>
  </si>
  <si>
    <t>переход 32</t>
  </si>
  <si>
    <t>уголок 32</t>
  </si>
  <si>
    <t>2шт</t>
  </si>
  <si>
    <t>муфта 32</t>
  </si>
  <si>
    <t>муфта раз.25</t>
  </si>
  <si>
    <t>установка радиатора (1шт) п-д2</t>
  </si>
  <si>
    <t>смена труб д 20 м/пл (5мп) п-д2</t>
  </si>
  <si>
    <t>радиатор</t>
  </si>
  <si>
    <t>труба д 20 м/пл</t>
  </si>
  <si>
    <t>5мп</t>
  </si>
  <si>
    <t>цанга</t>
  </si>
  <si>
    <t>4шт</t>
  </si>
  <si>
    <t>диск</t>
  </si>
  <si>
    <t>смена ламп (16шт) п-д3,5</t>
  </si>
  <si>
    <t>лампа</t>
  </si>
  <si>
    <t>16шт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</si>
</sst>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1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1</v>
      </c>
      <c r="F5" s="8" t="s">
        <v>131</v>
      </c>
      <c r="G5" s="1" t="s">
        <v>132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500.1925872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500.1925872</v>
      </c>
    </row>
    <row r="14" spans="1:13" ht="12.75">
      <c r="A14" t="s">
        <v>102</v>
      </c>
      <c r="J14" s="20">
        <v>5</v>
      </c>
      <c r="K14" s="19" t="s">
        <v>49</v>
      </c>
      <c r="L14" s="25">
        <v>8.5</v>
      </c>
      <c r="M14" s="46">
        <f t="shared" si="0"/>
        <v>1296.2307899999998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343.119915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108</v>
      </c>
      <c r="J20" s="20"/>
      <c r="K20" s="27" t="s">
        <v>57</v>
      </c>
      <c r="L20" s="28">
        <f>SUM(L6:L19)</f>
        <v>17.81</v>
      </c>
      <c r="M20" s="34">
        <f>SUM(M6:M19)</f>
        <v>2715.9847494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v>2</v>
      </c>
      <c r="M24" s="33">
        <f>L24*126.87*1.202*1.15</f>
        <v>350.74480199999994</v>
      </c>
    </row>
    <row r="25" spans="1:13" ht="12.75">
      <c r="A25" t="s">
        <v>112</v>
      </c>
      <c r="J25" s="20">
        <v>2</v>
      </c>
      <c r="K25" s="20" t="s">
        <v>138</v>
      </c>
      <c r="L25" s="46">
        <v>1.03</v>
      </c>
      <c r="M25" s="33">
        <f aca="true" t="shared" si="1" ref="M25:M34">L25*126.87*1.202*1.15</f>
        <v>180.63357303</v>
      </c>
    </row>
    <row r="26" spans="1:13" ht="12.75">
      <c r="A26" t="s">
        <v>113</v>
      </c>
      <c r="J26" s="20">
        <v>3</v>
      </c>
      <c r="K26" s="20" t="s">
        <v>139</v>
      </c>
      <c r="L26" s="56">
        <f>0.04*156.46</f>
        <v>6.258400000000001</v>
      </c>
      <c r="M26" s="33">
        <f t="shared" si="1"/>
        <v>1097.5506344184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150</v>
      </c>
      <c r="L27" s="46">
        <v>12.04</v>
      </c>
      <c r="M27" s="33">
        <f t="shared" si="1"/>
        <v>2111.48370804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151</v>
      </c>
      <c r="L28" s="25">
        <f>0.05*155</f>
        <v>7.75</v>
      </c>
      <c r="M28" s="33">
        <f t="shared" si="1"/>
        <v>1359.1361077499998</v>
      </c>
    </row>
    <row r="29" spans="1:13" ht="12.75">
      <c r="A29" t="s">
        <v>116</v>
      </c>
      <c r="B29" s="1"/>
      <c r="C29" s="8"/>
      <c r="D29" s="8"/>
      <c r="J29" s="20">
        <v>6</v>
      </c>
      <c r="K29" s="20" t="s">
        <v>158</v>
      </c>
      <c r="L29" s="25">
        <f>0.16*7.1</f>
        <v>1.136</v>
      </c>
      <c r="M29" s="33">
        <f t="shared" si="1"/>
        <v>199.22304753599997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30.2144</v>
      </c>
      <c r="M35" s="34">
        <f>SUM(M24:M34)</f>
        <v>5298.7718727743995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v>205</v>
      </c>
    </row>
    <row r="40" spans="1:13" ht="12.75">
      <c r="A40" s="2" t="s">
        <v>6</v>
      </c>
      <c r="F40" s="11">
        <v>47170.68</v>
      </c>
      <c r="J40" s="20">
        <v>2</v>
      </c>
      <c r="K40" s="20" t="s">
        <v>140</v>
      </c>
      <c r="L40" s="25" t="s">
        <v>137</v>
      </c>
      <c r="M40" s="25">
        <f>1*496</f>
        <v>496</v>
      </c>
    </row>
    <row r="41" spans="1:13" ht="12.75">
      <c r="A41" t="s">
        <v>7</v>
      </c>
      <c r="F41" s="5">
        <v>50455.74</v>
      </c>
      <c r="J41" s="20">
        <v>3</v>
      </c>
      <c r="K41" s="20" t="s">
        <v>141</v>
      </c>
      <c r="L41" s="25" t="s">
        <v>137</v>
      </c>
      <c r="M41" s="25">
        <v>25.34</v>
      </c>
    </row>
    <row r="42" spans="2:13" ht="12.75">
      <c r="B42" t="s">
        <v>8</v>
      </c>
      <c r="F42" s="9">
        <f>F41/F40</f>
        <v>1.0696419894731217</v>
      </c>
      <c r="J42" s="20">
        <v>4</v>
      </c>
      <c r="K42" s="20" t="s">
        <v>142</v>
      </c>
      <c r="L42" s="25" t="s">
        <v>143</v>
      </c>
      <c r="M42" s="25">
        <f>4*134.87</f>
        <v>539.48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144</v>
      </c>
      <c r="L43" s="25" t="s">
        <v>137</v>
      </c>
      <c r="M43" s="25">
        <v>80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51355.74</v>
      </c>
      <c r="J44" s="20">
        <v>6</v>
      </c>
      <c r="K44" s="20" t="s">
        <v>145</v>
      </c>
      <c r="L44" s="25" t="s">
        <v>137</v>
      </c>
      <c r="M44" s="25">
        <v>6</v>
      </c>
    </row>
    <row r="45" spans="10:13" ht="12.75">
      <c r="J45" s="20">
        <v>7</v>
      </c>
      <c r="K45" s="20" t="s">
        <v>146</v>
      </c>
      <c r="L45" s="25" t="s">
        <v>147</v>
      </c>
      <c r="M45" s="25">
        <f>2*27.76</f>
        <v>55.52</v>
      </c>
    </row>
    <row r="46" spans="2:13" ht="12.75">
      <c r="B46" s="1" t="s">
        <v>10</v>
      </c>
      <c r="C46" s="1"/>
      <c r="J46" s="20">
        <v>8</v>
      </c>
      <c r="K46" s="20" t="s">
        <v>148</v>
      </c>
      <c r="L46" s="25" t="s">
        <v>137</v>
      </c>
      <c r="M46" s="25">
        <v>96</v>
      </c>
    </row>
    <row r="47" spans="10:13" ht="12.75">
      <c r="J47" s="20">
        <v>9</v>
      </c>
      <c r="K47" s="20" t="s">
        <v>149</v>
      </c>
      <c r="L47" s="25" t="s">
        <v>137</v>
      </c>
      <c r="M47" s="25">
        <v>174.5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152</v>
      </c>
      <c r="L48" s="25" t="s">
        <v>137</v>
      </c>
      <c r="M48" s="25">
        <v>4138</v>
      </c>
    </row>
    <row r="49" spans="1:13" ht="12.75">
      <c r="A49" t="s">
        <v>12</v>
      </c>
      <c r="F49" s="11">
        <f>(5850+430)*1.202</f>
        <v>7548.5599999999995</v>
      </c>
      <c r="J49" s="20">
        <v>11</v>
      </c>
      <c r="K49" s="20" t="s">
        <v>153</v>
      </c>
      <c r="L49" s="25" t="s">
        <v>154</v>
      </c>
      <c r="M49" s="25">
        <f>5*79.34</f>
        <v>396.70000000000005</v>
      </c>
    </row>
    <row r="50" spans="1:13" ht="12.75">
      <c r="A50" s="6" t="s">
        <v>15</v>
      </c>
      <c r="F50" s="11">
        <f>1200*1.202</f>
        <v>1442.3999999999999</v>
      </c>
      <c r="J50" s="20">
        <v>12</v>
      </c>
      <c r="K50" s="20" t="s">
        <v>155</v>
      </c>
      <c r="L50" s="25" t="s">
        <v>156</v>
      </c>
      <c r="M50" s="25">
        <f>4*159.93</f>
        <v>639.72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 t="s">
        <v>157</v>
      </c>
      <c r="L51" s="25" t="s">
        <v>137</v>
      </c>
      <c r="M51" s="25">
        <v>34.16</v>
      </c>
    </row>
    <row r="52" spans="1:13" ht="12.75">
      <c r="A52" s="4" t="s">
        <v>33</v>
      </c>
      <c r="F52" s="32">
        <f>F49+F50+F51</f>
        <v>8990.96</v>
      </c>
      <c r="J52" s="20">
        <v>14</v>
      </c>
      <c r="K52" s="20" t="s">
        <v>159</v>
      </c>
      <c r="L52" s="25" t="s">
        <v>160</v>
      </c>
      <c r="M52" s="25">
        <f>16*14.5</f>
        <v>232</v>
      </c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1.98</v>
      </c>
      <c r="E54" s="13" t="s">
        <v>14</v>
      </c>
      <c r="F54" s="11">
        <f>E33*D54</f>
        <v>6259.374000000001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6259.374000000001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183454</v>
      </c>
      <c r="D58">
        <v>228897.7</v>
      </c>
      <c r="E58">
        <v>3161.3</v>
      </c>
      <c r="F58" s="35">
        <f>C58/D58*E58</f>
        <v>2533.6782772391334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2715.9847494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5298.7718727743995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7118.42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7118.42</v>
      </c>
    </row>
    <row r="65" spans="2:6" ht="12.75">
      <c r="B65">
        <v>3161.3</v>
      </c>
      <c r="C65" t="s">
        <v>13</v>
      </c>
      <c r="D65" s="11">
        <v>0.19</v>
      </c>
      <c r="E65" t="s">
        <v>14</v>
      </c>
      <c r="F65" s="11">
        <f>B65*D65</f>
        <v>600.647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18267.501899413535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</v>
      </c>
      <c r="E70" t="s">
        <v>14</v>
      </c>
      <c r="F70" s="11">
        <f>B70*D70</f>
        <v>632.2600000000001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1.11</v>
      </c>
      <c r="E73" t="s">
        <v>14</v>
      </c>
      <c r="F73" s="11">
        <f>B73*D73</f>
        <v>3509.0430000000006</v>
      </c>
    </row>
    <row r="74" spans="1:6" ht="12.75">
      <c r="A74" s="4" t="s">
        <v>29</v>
      </c>
      <c r="F74" s="32">
        <f>F70+F73</f>
        <v>4141.303000000001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1.96</v>
      </c>
      <c r="E77" t="s">
        <v>14</v>
      </c>
      <c r="F77" s="11">
        <f>B77*D77</f>
        <v>6196.148</v>
      </c>
    </row>
    <row r="78" spans="1:6" ht="12.75">
      <c r="A78" s="4" t="s">
        <v>31</v>
      </c>
      <c r="F78" s="32">
        <f>SUM(F77)</f>
        <v>6196.148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43855.286899413535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2543.606640165985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1743.06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51016.15353957952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43101</v>
      </c>
      <c r="C87" s="40">
        <v>-55146</v>
      </c>
      <c r="D87" s="43">
        <f>F44</f>
        <v>51355.74</v>
      </c>
      <c r="E87" s="43">
        <f>F85</f>
        <v>51016.15353957952</v>
      </c>
      <c r="F87" s="44">
        <f>C87+D87-E87</f>
        <v>-54806.413539579524</v>
      </c>
    </row>
    <row r="89" spans="1:6" ht="13.5" thickBot="1">
      <c r="A89" t="s">
        <v>85</v>
      </c>
      <c r="C89" s="54">
        <v>43101</v>
      </c>
      <c r="D89" s="8" t="s">
        <v>86</v>
      </c>
      <c r="E89" s="54">
        <v>43131</v>
      </c>
      <c r="F89" t="s">
        <v>87</v>
      </c>
    </row>
    <row r="90" spans="1:7" ht="13.5" thickBot="1">
      <c r="A90" t="s">
        <v>88</v>
      </c>
      <c r="F90" s="55">
        <f>E87</f>
        <v>51016.15353957952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2017-08-21T12:46:05Z</cp:lastPrinted>
  <dcterms:created xsi:type="dcterms:W3CDTF">2008-08-18T07:30:19Z</dcterms:created>
  <dcterms:modified xsi:type="dcterms:W3CDTF">2018-04-10T11:02:29Z</dcterms:modified>
  <cp:category/>
  <cp:version/>
  <cp:contentType/>
  <cp:contentStatus/>
</cp:coreProperties>
</file>