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<sst xmlns="http://schemas.openxmlformats.org/spreadsheetml/2006/main" count="179" uniqueCount="154">
  <si>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</si>
  <si>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</si>
  <si>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</si>
  <si>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</si>
  <si>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</si>
  <si>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</si>
  <si>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</si>
  <si>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</si>
  <si>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</si>
  <si>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</si>
  <si>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</si>
  <si>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</si>
  <si>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</si>
  <si>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</si>
  <si>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</si>
  <si>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</si>
  <si>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</si>
  <si>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</si>
  <si>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</si>
  <si>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</si>
  <si>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</si>
  <si>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</si>
  <si>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</si>
  <si>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</si>
  <si>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</si>
  <si>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</si>
  <si>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</si>
  <si>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</si>
  <si>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</si>
  <si>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</si>
  <si>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</si>
  <si>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</si>
  <si>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</si>
  <si>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</si>
  <si>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</si>
  <si>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</si>
  <si>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</si>
  <si>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</si>
  <si>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</si>
  <si>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</si>
  <si>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</si>
  <si>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</si>
  <si>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</si>
  <si>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</si>
  <si>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</si>
  <si>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</si>
  <si>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</si>
  <si>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</si>
  <si>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</si>
  <si>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</si>
  <si>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</si>
  <si>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</si>
  <si>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</si>
  <si>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</si>
  <si>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</si>
  <si>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</si>
  <si>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</si>
  <si>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</si>
  <si>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</si>
  <si>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</si>
  <si>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</si>
  <si>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</si>
  <si>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</si>
  <si>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</si>
  <si>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</si>
  <si>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</si>
  <si>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</si>
  <si>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</si>
  <si>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</si>
  <si>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</si>
  <si>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</si>
  <si>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</si>
  <si>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</si>
  <si>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</si>
  <si>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</si>
  <si>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</si>
  <si>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</si>
  <si>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</si>
  <si>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</si>
  <si>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</si>
  <si>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</si>
  <si>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</si>
  <si>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</si>
  <si>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</si>
  <si>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</si>
  <si>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</si>
  <si>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</si>
  <si>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</si>
  <si>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</si>
  <si>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</si>
  <si>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</si>
  <si>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</si>
  <si>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</si>
  <si>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</si>
  <si>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</si>
  <si>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</si>
  <si>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</si>
  <si>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</si>
  <si>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</si>
  <si>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</si>
  <si>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</si>
  <si>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</si>
  <si>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</si>
  <si>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</si>
  <si>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</si>
  <si>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</si>
  <si>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</si>
  <si>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</si>
  <si>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</si>
  <si>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</si>
  <si>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</si>
  <si>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</si>
  <si>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</si>
  <si>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</si>
  <si>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</si>
  <si>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</si>
  <si>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</si>
  <si>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</si>
  <si>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</si>
  <si>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</si>
  <si>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</si>
  <si>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</si>
  <si>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</si>
  <si>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</si>
  <si>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</si>
  <si>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</si>
  <si>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</si>
  <si>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</si>
  <si>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</si>
  <si>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</si>
  <si>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</si>
  <si>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</si>
  <si>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июля</t>
  </si>
  <si>
    <t>за   июль  2018 г.</t>
  </si>
  <si>
    <t>ост.на 01.08</t>
  </si>
  <si>
    <t>прочистка канализации</t>
  </si>
  <si>
    <t xml:space="preserve">вентиль д 15 </t>
  </si>
  <si>
    <t>2шт</t>
  </si>
  <si>
    <t>Промывка, опрессовка системы отопления</t>
  </si>
  <si>
    <t>Демонтаж, монтаж эл.узла при смене сопла (1шт)</t>
  </si>
  <si>
    <t>смена вентиля д 15 (3шт) эл.уз.</t>
  </si>
  <si>
    <t>3шт</t>
  </si>
  <si>
    <t>смена фланца д 80 (2шт) эл.уз.</t>
  </si>
  <si>
    <t>установка фильтра д 80 (1шт) эл.уз.</t>
  </si>
  <si>
    <t>фильтр д 80</t>
  </si>
  <si>
    <t>1шт</t>
  </si>
  <si>
    <t>бочонок 15</t>
  </si>
  <si>
    <t>фланец 80</t>
  </si>
  <si>
    <t>болт</t>
  </si>
  <si>
    <t>8шт</t>
  </si>
  <si>
    <t xml:space="preserve">гайка </t>
  </si>
  <si>
    <t xml:space="preserve">смена ламп (15шт) </t>
  </si>
  <si>
    <t>лампа</t>
  </si>
  <si>
    <t>15шт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</si>
</sst>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7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2.55</v>
      </c>
      <c r="M6" s="46">
        <f>L6*126.87*1.202</f>
        <v>388.869237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2287.4661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19.400000000000002</v>
      </c>
      <c r="M20" s="33">
        <f>SUM(M6:M19)</f>
        <v>2958.4561559999997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140</v>
      </c>
      <c r="L25" s="46">
        <f>0.03*81</f>
        <v>2.4299999999999997</v>
      </c>
      <c r="M25" s="32">
        <f aca="true" t="shared" si="1" ref="M25:M37">L25*126.87*1.202*1.15</f>
        <v>426.15493442999986</v>
      </c>
    </row>
    <row r="26" spans="1:13" ht="13.5" customHeight="1">
      <c r="A26" t="s">
        <v>107</v>
      </c>
      <c r="J26" s="20">
        <v>3</v>
      </c>
      <c r="K26" s="20" t="s">
        <v>138</v>
      </c>
      <c r="L26" s="46">
        <v>101.7</v>
      </c>
      <c r="M26" s="32">
        <f t="shared" si="1"/>
        <v>17835.373181699997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139</v>
      </c>
      <c r="L27" s="46">
        <v>3.12</v>
      </c>
      <c r="M27" s="32">
        <f t="shared" si="1"/>
        <v>547.16189112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142</v>
      </c>
      <c r="L28" s="46">
        <f>2*1.46</f>
        <v>2.92</v>
      </c>
      <c r="M28" s="32">
        <f t="shared" si="1"/>
        <v>512.0874109199999</v>
      </c>
    </row>
    <row r="29" spans="10:13" ht="12.75">
      <c r="J29" s="20">
        <v>6</v>
      </c>
      <c r="K29" s="20" t="s">
        <v>143</v>
      </c>
      <c r="L29" s="46">
        <v>1.46</v>
      </c>
      <c r="M29" s="32">
        <f t="shared" si="1"/>
        <v>256.04370545999996</v>
      </c>
    </row>
    <row r="30" spans="2:13" ht="12.75">
      <c r="B30" t="s">
        <v>0</v>
      </c>
      <c r="J30" s="20">
        <v>7</v>
      </c>
      <c r="K30" s="20" t="s">
        <v>151</v>
      </c>
      <c r="L30" s="25">
        <f>0.15*7.1</f>
        <v>1.065</v>
      </c>
      <c r="M30" s="32">
        <f t="shared" si="1"/>
        <v>186.77160706499996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117.525</v>
      </c>
      <c r="M38" s="33">
        <f>SUM(M24:M37)</f>
        <v>20610.641427524995</v>
      </c>
    </row>
    <row r="39" spans="1:11" ht="12.75">
      <c r="A39" s="2" t="s">
        <v>6</v>
      </c>
      <c r="F39" s="11">
        <f>47655.4-0.02-5177.14</f>
        <v>42478.240000000005</v>
      </c>
      <c r="K39" s="1" t="s">
        <v>61</v>
      </c>
    </row>
    <row r="40" spans="1:13" ht="12.75">
      <c r="A40" t="s">
        <v>7</v>
      </c>
      <c r="F40" s="5">
        <f>35600.48</f>
        <v>35600.48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0.8380874537174798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136</v>
      </c>
      <c r="L42" s="25" t="s">
        <v>141</v>
      </c>
      <c r="M42" s="25">
        <f>3*298</f>
        <v>894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36900.48</v>
      </c>
      <c r="J43" s="20">
        <v>2</v>
      </c>
      <c r="K43" s="20" t="s">
        <v>144</v>
      </c>
      <c r="L43" s="46" t="s">
        <v>145</v>
      </c>
      <c r="M43" s="25">
        <v>3379</v>
      </c>
    </row>
    <row r="44" spans="10:13" ht="12.75">
      <c r="J44" s="20">
        <v>3</v>
      </c>
      <c r="K44" s="20" t="s">
        <v>146</v>
      </c>
      <c r="L44" s="46" t="s">
        <v>145</v>
      </c>
      <c r="M44" s="25">
        <v>21.2</v>
      </c>
    </row>
    <row r="45" spans="2:13" ht="12.75">
      <c r="B45" s="1" t="s">
        <v>10</v>
      </c>
      <c r="C45" s="1"/>
      <c r="J45" s="20">
        <v>4</v>
      </c>
      <c r="K45" s="20" t="s">
        <v>147</v>
      </c>
      <c r="L45" s="25" t="s">
        <v>137</v>
      </c>
      <c r="M45" s="25">
        <f>2*428</f>
        <v>856</v>
      </c>
    </row>
    <row r="46" spans="10:13" ht="12.75">
      <c r="J46" s="20">
        <v>5</v>
      </c>
      <c r="K46" s="20" t="s">
        <v>148</v>
      </c>
      <c r="L46" s="25" t="s">
        <v>149</v>
      </c>
      <c r="M46" s="25">
        <f>8*26.8</f>
        <v>214.4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150</v>
      </c>
      <c r="L47" s="25" t="s">
        <v>149</v>
      </c>
      <c r="M47" s="25">
        <f>8*10.44</f>
        <v>83.52</v>
      </c>
    </row>
    <row r="48" spans="1:13" ht="12.75">
      <c r="A48" t="s">
        <v>12</v>
      </c>
      <c r="F48" s="11">
        <f>(5040+810+556)*1.202</f>
        <v>7700.012</v>
      </c>
      <c r="J48" s="20">
        <v>7</v>
      </c>
      <c r="K48" s="20" t="s">
        <v>152</v>
      </c>
      <c r="L48" s="25" t="s">
        <v>153</v>
      </c>
      <c r="M48" s="25">
        <f>15*15</f>
        <v>225</v>
      </c>
    </row>
    <row r="49" spans="1:13" ht="12.75">
      <c r="A49" s="6" t="s">
        <v>15</v>
      </c>
      <c r="F49" s="11">
        <f>(2000+133.33)*1.202</f>
        <v>2564.26266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10264.27466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185357</v>
      </c>
      <c r="D57">
        <v>228897.7</v>
      </c>
      <c r="E57">
        <v>2844.9</v>
      </c>
      <c r="F57" s="34">
        <f>C57/D57*E57</f>
        <v>2303.7458624529645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2958.4561559999997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5673.12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0.26</v>
      </c>
      <c r="E64" t="s">
        <v>14</v>
      </c>
      <c r="F64" s="11">
        <f>B64*D64</f>
        <v>739.6740000000001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12396.196018452965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0.26</v>
      </c>
      <c r="E68" t="s">
        <v>14</v>
      </c>
      <c r="F68" s="11">
        <f>B68*D68</f>
        <v>739.6740000000001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5673.12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1.12</v>
      </c>
      <c r="E71" t="s">
        <v>14</v>
      </c>
      <c r="F71" s="11">
        <f>B71*D71</f>
        <v>3186.2880000000005</v>
      </c>
    </row>
    <row r="72" spans="1:6" ht="12.75">
      <c r="A72" s="4" t="s">
        <v>29</v>
      </c>
      <c r="F72" s="31">
        <f>F68+F71</f>
        <v>3925.9620000000004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2.02</v>
      </c>
      <c r="E75" t="s">
        <v>14</v>
      </c>
      <c r="F75" s="11">
        <f>B75*D75</f>
        <v>5746.698</v>
      </c>
    </row>
    <row r="76" spans="1:6" ht="12.75">
      <c r="A76" s="4" t="s">
        <v>31</v>
      </c>
      <c r="F76" s="31">
        <f>SUM(F75)</f>
        <v>5746.698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37994.48167845297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1139.834450353589</v>
      </c>
    </row>
    <row r="80" spans="1:6" ht="12.75">
      <c r="A80" s="1"/>
      <c r="B80" s="35" t="s">
        <v>128</v>
      </c>
      <c r="C80" s="35"/>
      <c r="D80" s="1"/>
      <c r="E80" s="57"/>
      <c r="F80" s="58">
        <v>1752.97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v>2806.25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44123.39612880656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43282</v>
      </c>
      <c r="C85" s="39">
        <v>-720065</v>
      </c>
      <c r="D85" s="42">
        <f>F43</f>
        <v>36900.48</v>
      </c>
      <c r="E85" s="42">
        <f>F83</f>
        <v>44123.39612880656</v>
      </c>
      <c r="F85" s="43">
        <f>C85+D85-E85</f>
        <v>-727287.9161288065</v>
      </c>
    </row>
    <row r="87" spans="1:6" ht="13.5" thickBot="1">
      <c r="A87" t="s">
        <v>111</v>
      </c>
      <c r="C87" s="53">
        <v>43282</v>
      </c>
      <c r="D87" s="8" t="s">
        <v>112</v>
      </c>
      <c r="E87" s="53">
        <v>43312</v>
      </c>
      <c r="F87" t="s">
        <v>113</v>
      </c>
    </row>
    <row r="88" spans="1:7" ht="13.5" thickBot="1">
      <c r="A88" t="s">
        <v>114</v>
      </c>
      <c r="F88" s="54">
        <f>E85</f>
        <v>44123.39612880656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2018-10-03T06:39:40Z</dcterms:modified>
  <cp:category/>
  <cp:version/>
  <cp:contentType/>
  <cp:contentStatus/>
</cp:coreProperties>
</file>