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<sst xmlns="http://schemas.openxmlformats.org/spreadsheetml/2006/main" count="166" uniqueCount="142">
  <si>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</si>
  <si>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</si>
  <si>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</si>
  <si>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</si>
  <si>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</si>
  <si>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</si>
  <si>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</si>
  <si>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</si>
  <si>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</si>
  <si>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</si>
  <si>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</si>
  <si>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</si>
  <si>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</si>
  <si>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</si>
  <si>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</si>
  <si>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</si>
  <si>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</si>
  <si>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</si>
  <si>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</si>
  <si>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</si>
  <si>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</si>
  <si>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</si>
  <si>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</si>
  <si>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</si>
  <si>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</si>
  <si>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</si>
  <si>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</si>
  <si>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</si>
  <si>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</si>
  <si>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</si>
  <si>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</si>
  <si>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</si>
  <si>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</si>
  <si>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</si>
  <si>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</si>
  <si>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</si>
  <si>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</si>
  <si>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</si>
  <si>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</si>
  <si>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</si>
  <si>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</si>
  <si>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</si>
  <si>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</si>
  <si>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</si>
  <si>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</si>
  <si>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</si>
  <si>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</si>
  <si>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</si>
  <si>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</si>
  <si>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</si>
  <si>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</si>
  <si>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</si>
  <si>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</si>
  <si>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</si>
  <si>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</si>
  <si>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</si>
  <si>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</si>
  <si>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</si>
  <si>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</si>
  <si>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</si>
  <si>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</si>
  <si>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</si>
  <si>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</si>
  <si>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</si>
  <si>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</si>
  <si>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</si>
  <si>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</si>
  <si>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</si>
  <si>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</si>
  <si>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</si>
  <si>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</si>
  <si>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</si>
  <si>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</si>
  <si>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</si>
  <si>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</si>
  <si>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</si>
  <si>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</si>
  <si>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</si>
  <si>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</si>
  <si>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</si>
  <si>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</si>
  <si>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</si>
  <si>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</si>
  <si>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</si>
  <si>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</si>
  <si>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</si>
  <si>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</si>
  <si>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</si>
  <si>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</si>
  <si>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</si>
  <si>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</si>
  <si>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</si>
  <si>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</si>
  <si>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</si>
  <si>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</si>
  <si>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</si>
  <si>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</si>
  <si>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</si>
  <si>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</si>
  <si>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</si>
  <si>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</si>
  <si>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</si>
  <si>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</si>
  <si>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</si>
  <si>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</si>
  <si>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</si>
  <si>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</si>
  <si>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</si>
  <si>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</si>
  <si>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</si>
  <si>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</si>
  <si>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</si>
  <si>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</si>
  <si>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</si>
  <si>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</si>
  <si>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</si>
  <si>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</si>
  <si>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</si>
  <si>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</si>
  <si>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</si>
  <si>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</si>
  <si>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</si>
  <si>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</si>
  <si>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</si>
  <si>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</si>
  <si>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</si>
  <si>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</si>
  <si>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</si>
  <si>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</si>
  <si>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</si>
  <si>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</si>
  <si>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</si>
  <si>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декабря</t>
  </si>
  <si>
    <t>за   декабрь  2018 г.</t>
  </si>
  <si>
    <t>ост.на 01.01</t>
  </si>
  <si>
    <t>удаление сосулек (договор)</t>
  </si>
  <si>
    <t>прочистка канализации п-д3</t>
  </si>
  <si>
    <t>смена лампа (12шт) п-д3,2</t>
  </si>
  <si>
    <t>лампа</t>
  </si>
  <si>
    <t>12шт</t>
  </si>
  <si>
    <t>смена лампа (8шт) п-д3,2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</si>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</sst>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12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4">
        <f>L6*126.87*1.202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4">
        <f t="shared" si="0"/>
        <v>1413.728694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4">
        <f t="shared" si="0"/>
        <v>1030.4144999999999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24.78</v>
      </c>
      <c r="M20" s="34">
        <f>SUM(M6:M19)</f>
        <v>3404.489508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4"/>
      <c r="M24" s="33">
        <f>190*62.07</f>
        <v>11793.3</v>
      </c>
    </row>
    <row r="25" spans="1:13" ht="12.75">
      <c r="A25" t="s">
        <v>106</v>
      </c>
      <c r="J25" s="20">
        <v>2</v>
      </c>
      <c r="K25" s="20" t="s">
        <v>136</v>
      </c>
      <c r="L25" s="25">
        <v>9.66</v>
      </c>
      <c r="M25" s="33">
        <f aca="true" t="shared" si="1" ref="M25:M35">L25*126.87*1.202*1.15</f>
        <v>1694.0973936599999</v>
      </c>
    </row>
    <row r="26" spans="1:13" ht="12.75">
      <c r="A26" t="s">
        <v>107</v>
      </c>
      <c r="J26" s="20">
        <v>3</v>
      </c>
      <c r="K26" s="20" t="s">
        <v>137</v>
      </c>
      <c r="L26" s="25">
        <f>0.12*7.1</f>
        <v>0.852</v>
      </c>
      <c r="M26" s="33">
        <f t="shared" si="1"/>
        <v>149.41728565199998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 t="s">
        <v>140</v>
      </c>
      <c r="L27" s="54">
        <f>0.08*7.1</f>
        <v>0.568</v>
      </c>
      <c r="M27" s="33">
        <f t="shared" si="1"/>
        <v>99.61152376799998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11.08</v>
      </c>
      <c r="M36" s="35">
        <f>SUM(M24:M35)</f>
        <v>13736.42620308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55300.33</v>
      </c>
      <c r="J40" s="45">
        <v>1</v>
      </c>
      <c r="K40" s="43" t="s">
        <v>138</v>
      </c>
      <c r="L40" s="23" t="s">
        <v>139</v>
      </c>
      <c r="M40" s="23">
        <f>12*12.82</f>
        <v>153.84</v>
      </c>
    </row>
    <row r="41" spans="1:13" ht="12.75">
      <c r="A41" t="s">
        <v>7</v>
      </c>
      <c r="F41" s="5">
        <v>51917.07</v>
      </c>
      <c r="J41" s="45">
        <v>2</v>
      </c>
      <c r="K41" s="43" t="s">
        <v>138</v>
      </c>
      <c r="L41" s="23" t="s">
        <v>141</v>
      </c>
      <c r="M41" s="23">
        <f>8*12.82</f>
        <v>102.56</v>
      </c>
    </row>
    <row r="42" spans="2:13" ht="12.75">
      <c r="B42" t="s">
        <v>8</v>
      </c>
      <c r="F42" s="9">
        <f>F41/F40</f>
        <v>0.9388202565879805</v>
      </c>
      <c r="J42" s="45">
        <v>3</v>
      </c>
      <c r="K42" s="43"/>
      <c r="L42" s="23"/>
      <c r="M42" s="23"/>
    </row>
    <row r="43" spans="1:13" ht="22.5" customHeight="1">
      <c r="A43" s="68" t="s">
        <v>131</v>
      </c>
      <c r="B43" s="69"/>
      <c r="C43" s="69"/>
      <c r="D43" s="69"/>
      <c r="E43" s="69"/>
      <c r="F43" s="5">
        <f>(99.9+232.9+107.7+37.5+174.78+57.6)*13.83+(250+250+400)</f>
        <v>10724.5554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62641.6254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23"/>
    </row>
    <row r="46" spans="2:13" ht="12.75">
      <c r="B46" s="1" t="s">
        <v>10</v>
      </c>
      <c r="C46" s="1"/>
      <c r="J46" s="46">
        <v>7</v>
      </c>
      <c r="K46" s="20"/>
      <c r="L46" s="25"/>
      <c r="M46" s="25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(8084*1.202)</f>
        <v>9716.967999999999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2000*1.202</f>
        <v>2404</v>
      </c>
      <c r="J50" s="46">
        <v>11</v>
      </c>
      <c r="K50" s="44"/>
      <c r="L50" s="25"/>
      <c r="M50" s="25"/>
    </row>
    <row r="51" spans="1:13" ht="12.75">
      <c r="A51" s="59" t="s">
        <v>83</v>
      </c>
      <c r="B51" s="51"/>
      <c r="C51" s="57"/>
      <c r="D51" s="57"/>
      <c r="E51" s="60">
        <v>0.91</v>
      </c>
      <c r="F51" s="58">
        <f>E51*E33</f>
        <v>3340.337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15461.304999999998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1.99</v>
      </c>
      <c r="E54" s="13" t="s">
        <v>14</v>
      </c>
      <c r="F54" s="11">
        <f>E33*D54</f>
        <v>7304.692999999999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0.4</v>
      </c>
      <c r="E55" t="s">
        <v>14</v>
      </c>
      <c r="F55" s="11">
        <f>B55*D55</f>
        <v>514.6800000000001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7819.373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184976</v>
      </c>
      <c r="D58">
        <v>229360</v>
      </c>
      <c r="E58">
        <v>3670.7</v>
      </c>
      <c r="F58" s="36">
        <f>C58/D58*E58</f>
        <v>2960.374098360656</v>
      </c>
      <c r="J58" s="20"/>
      <c r="K58" s="20"/>
      <c r="L58" s="31" t="s">
        <v>65</v>
      </c>
      <c r="M58" s="28">
        <f>SUM(M40:M57)</f>
        <v>256.4</v>
      </c>
    </row>
    <row r="59" spans="1:6" ht="12.75">
      <c r="A59" t="s">
        <v>20</v>
      </c>
      <c r="F59" s="36">
        <f>M20</f>
        <v>3404.489508</v>
      </c>
    </row>
    <row r="60" spans="1:6" ht="12.75">
      <c r="A60" t="s">
        <v>21</v>
      </c>
      <c r="F60" s="11">
        <f>M36</f>
        <v>13736.42620308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M58</f>
        <v>256.4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0.64</v>
      </c>
      <c r="E65" t="s">
        <v>14</v>
      </c>
      <c r="F65" s="11">
        <f>B65*D65</f>
        <v>2349.248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22706.937809440657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0.25</v>
      </c>
      <c r="E70" t="s">
        <v>14</v>
      </c>
      <c r="F70" s="11">
        <f>B70*D70</f>
        <v>917.675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1.25</v>
      </c>
      <c r="E73" t="s">
        <v>14</v>
      </c>
      <c r="F73" s="5">
        <f>B73*D73</f>
        <v>4588.375</v>
      </c>
    </row>
    <row r="74" spans="1:6" ht="12.75">
      <c r="A74" s="10" t="s">
        <v>29</v>
      </c>
      <c r="F74" s="8">
        <f>F70+F73</f>
        <v>5506.05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2.41</v>
      </c>
      <c r="E77" t="s">
        <v>14</v>
      </c>
      <c r="F77" s="11">
        <f>B77*D77</f>
        <v>8846.387</v>
      </c>
    </row>
    <row r="78" spans="1:6" ht="12.75">
      <c r="A78" s="4" t="s">
        <v>31</v>
      </c>
      <c r="F78" s="32">
        <f>SUM(F77)</f>
        <v>8846.387</v>
      </c>
    </row>
    <row r="79" spans="1:6" ht="12.75">
      <c r="A79" s="55" t="s">
        <v>78</v>
      </c>
      <c r="B79" s="51"/>
      <c r="C79" s="51"/>
      <c r="D79" s="53">
        <v>2.83</v>
      </c>
      <c r="E79" s="51"/>
      <c r="F79" s="56">
        <f>D79*E33</f>
        <v>10388.081</v>
      </c>
    </row>
    <row r="80" spans="1:6" ht="12.75">
      <c r="A80" s="1" t="s">
        <v>32</v>
      </c>
      <c r="B80" s="1"/>
      <c r="F80" s="32">
        <f>F52+F56+F68+F74+F78+F79</f>
        <v>70728.13380944067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4102.2317609475585</v>
      </c>
      <c r="I81" s="7"/>
    </row>
    <row r="82" spans="1:9" ht="12.75">
      <c r="A82" s="1"/>
      <c r="B82" s="37" t="s">
        <v>127</v>
      </c>
      <c r="C82" s="37"/>
      <c r="D82" s="1"/>
      <c r="E82" s="66"/>
      <c r="F82" s="67">
        <v>2461.56</v>
      </c>
      <c r="I82" s="7"/>
    </row>
    <row r="83" spans="1:9" ht="12.75">
      <c r="A83" s="1"/>
      <c r="B83" s="37" t="s">
        <v>128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129</v>
      </c>
      <c r="C84" s="37"/>
      <c r="D84" s="1"/>
      <c r="E84" s="66"/>
      <c r="F84" s="67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77585.62557038822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43800</v>
      </c>
      <c r="C87" s="42">
        <v>314468</v>
      </c>
      <c r="D87" s="48">
        <f>F44</f>
        <v>62641.6254</v>
      </c>
      <c r="E87" s="48">
        <f>F85</f>
        <v>77585.62557038822</v>
      </c>
      <c r="F87" s="49">
        <f>C87+D87-E87</f>
        <v>299523.9998296118</v>
      </c>
    </row>
    <row r="89" spans="1:6" ht="13.5" thickBot="1">
      <c r="A89" t="s">
        <v>111</v>
      </c>
      <c r="C89" s="62">
        <v>43435</v>
      </c>
      <c r="D89" s="8" t="s">
        <v>112</v>
      </c>
      <c r="E89" s="62">
        <v>43465</v>
      </c>
      <c r="F89" t="s">
        <v>113</v>
      </c>
    </row>
    <row r="90" spans="1:7" ht="13.5" thickBot="1">
      <c r="A90" t="s">
        <v>114</v>
      </c>
      <c r="F90" s="63">
        <f>E87</f>
        <v>77585.62557038822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2019-03-19T10:20:30Z</dcterms:modified>
  <cp:category/>
  <cp:version/>
  <cp:contentType/>
  <cp:contentStatus/>
</cp:coreProperties>
</file>