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<sst xmlns="http://schemas.openxmlformats.org/spreadsheetml/2006/main" count="163" uniqueCount="140">
  <si>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</si>
  <si>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</si>
  <si>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</si>
  <si>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</si>
  <si>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</si>
  <si>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</si>
  <si>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</si>
  <si>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</si>
  <si>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</si>
  <si>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</si>
  <si>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</si>
  <si>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</si>
  <si>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</si>
  <si>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</si>
  <si>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</si>
  <si>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</si>
  <si>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</si>
  <si>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</si>
  <si>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</si>
  <si>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</si>
  <si>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</si>
  <si>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</si>
  <si>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</si>
  <si>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</si>
  <si>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</si>
  <si>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</si>
  <si>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</si>
  <si>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</si>
  <si>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</si>
  <si>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</si>
  <si>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</si>
  <si>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</si>
  <si>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</si>
  <si>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</si>
  <si>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</si>
  <si>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</si>
  <si>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</si>
  <si>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</si>
  <si>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</si>
  <si>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</si>
  <si>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</si>
  <si>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</si>
  <si>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</si>
  <si>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</si>
  <si>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</si>
  <si>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</si>
  <si>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</si>
  <si>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</si>
  <si>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</si>
  <si>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</si>
  <si>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</si>
  <si>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</si>
  <si>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</si>
  <si>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</si>
  <si>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</si>
  <si>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</si>
  <si>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</si>
  <si>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</si>
  <si>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</si>
  <si>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</si>
  <si>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</si>
  <si>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</si>
  <si>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</si>
  <si>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</si>
  <si>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</si>
  <si>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</si>
  <si>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</si>
  <si>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</si>
  <si>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</si>
  <si>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</si>
  <si>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</si>
  <si>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</si>
  <si>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</si>
  <si>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</si>
  <si>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</si>
  <si>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</si>
  <si>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</si>
  <si>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</si>
  <si>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</si>
  <si>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</si>
  <si>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</si>
  <si>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</si>
  <si>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</si>
  <si>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</si>
  <si>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</si>
  <si>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</si>
  <si>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</si>
  <si>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</si>
  <si>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</si>
  <si>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</si>
  <si>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</si>
  <si>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</si>
  <si>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</si>
  <si>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</si>
  <si>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</si>
  <si>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</si>
  <si>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</si>
  <si>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</si>
  <si>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</si>
  <si>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</si>
  <si>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</si>
  <si>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</si>
  <si>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</si>
  <si>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</si>
  <si>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</si>
  <si>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</si>
  <si>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</si>
  <si>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</si>
  <si>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</si>
  <si>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</si>
  <si>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</si>
  <si>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</si>
  <si>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</si>
  <si>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</si>
  <si>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</si>
  <si>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</si>
  <si>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</si>
  <si>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</si>
  <si>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</si>
  <si>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</si>
  <si>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</si>
  <si>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</si>
  <si>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</si>
  <si>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</si>
  <si>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</si>
  <si>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</si>
  <si>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</si>
  <si>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</si>
  <si>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</si>
  <si>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</si>
  <si>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</si>
  <si>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</si>
  <si>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июля</t>
  </si>
  <si>
    <t>за   июль  2018 г.</t>
  </si>
  <si>
    <t>ост.на 01.08</t>
  </si>
  <si>
    <t>промывка, опрессовка системы отопления</t>
  </si>
  <si>
    <t>демонтаж, монтаж эл.узла (1шт)</t>
  </si>
  <si>
    <t>смена ламп (12шт) п-д3,2,4</t>
  </si>
  <si>
    <t>лампа</t>
  </si>
  <si>
    <t>12шт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</si>
</sst>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0" sqref="M40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91</v>
      </c>
      <c r="D2" s="8">
        <v>7</v>
      </c>
      <c r="K2" s="5" t="s">
        <v>133</v>
      </c>
    </row>
    <row r="3" spans="1:13" ht="12.75">
      <c r="A3" t="s">
        <v>92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31</v>
      </c>
      <c r="F5" s="8" t="s">
        <v>132</v>
      </c>
      <c r="G5" s="1" t="s">
        <v>131</v>
      </c>
      <c r="J5" s="15"/>
      <c r="K5" s="15"/>
      <c r="L5" s="21" t="s">
        <v>40</v>
      </c>
      <c r="M5" s="21"/>
    </row>
    <row r="6" spans="1:13" ht="12.75">
      <c r="A6" t="s">
        <v>94</v>
      </c>
      <c r="J6" s="20">
        <v>1</v>
      </c>
      <c r="K6" s="20" t="s">
        <v>76</v>
      </c>
      <c r="L6" s="25">
        <v>0</v>
      </c>
      <c r="M6" s="46">
        <f>L6*126.87*1.202</f>
        <v>0</v>
      </c>
    </row>
    <row r="7" spans="2:13" ht="12.75">
      <c r="B7" t="s">
        <v>95</v>
      </c>
      <c r="C7" s="1" t="s">
        <v>96</v>
      </c>
      <c r="D7" s="8">
        <v>20</v>
      </c>
      <c r="J7" s="14">
        <v>2</v>
      </c>
      <c r="K7" s="14" t="s">
        <v>43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97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98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99</v>
      </c>
      <c r="J11" s="16"/>
      <c r="K11" s="18" t="s">
        <v>48</v>
      </c>
      <c r="L11" s="23">
        <v>3.28</v>
      </c>
      <c r="M11" s="46">
        <f t="shared" si="0"/>
        <v>500.1925872</v>
      </c>
    </row>
    <row r="12" spans="5:13" ht="12.75">
      <c r="E12" t="s">
        <v>100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101</v>
      </c>
      <c r="J13" s="16"/>
      <c r="K13" s="18" t="s">
        <v>80</v>
      </c>
      <c r="L13" s="23">
        <v>3.28</v>
      </c>
      <c r="M13" s="46">
        <f t="shared" si="0"/>
        <v>500.1925872</v>
      </c>
    </row>
    <row r="14" spans="1:13" ht="12.75">
      <c r="A14" t="s">
        <v>102</v>
      </c>
      <c r="J14" s="20">
        <v>5</v>
      </c>
      <c r="K14" s="19" t="s">
        <v>49</v>
      </c>
      <c r="L14" s="25">
        <v>8.5</v>
      </c>
      <c r="M14" s="46">
        <f t="shared" si="0"/>
        <v>1296.2307899999998</v>
      </c>
    </row>
    <row r="15" spans="1:13" ht="12.75">
      <c r="A15" t="s">
        <v>103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104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105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106</v>
      </c>
      <c r="J18" s="15" t="s">
        <v>55</v>
      </c>
      <c r="K18" s="26" t="s">
        <v>54</v>
      </c>
      <c r="L18" s="21">
        <v>2.25</v>
      </c>
      <c r="M18" s="46">
        <f t="shared" si="0"/>
        <v>343.119915</v>
      </c>
    </row>
    <row r="19" spans="1:13" ht="12.75">
      <c r="A19" t="s">
        <v>107</v>
      </c>
      <c r="J19" s="16" t="s">
        <v>81</v>
      </c>
      <c r="K19" s="18" t="s">
        <v>56</v>
      </c>
      <c r="L19" s="23">
        <v>0.5</v>
      </c>
      <c r="M19" s="46">
        <f t="shared" si="0"/>
        <v>76.24887</v>
      </c>
    </row>
    <row r="20" spans="1:13" ht="12.75">
      <c r="A20" t="s">
        <v>108</v>
      </c>
      <c r="J20" s="20"/>
      <c r="K20" s="27" t="s">
        <v>57</v>
      </c>
      <c r="L20" s="28">
        <f>SUM(L6:L19)</f>
        <v>17.81</v>
      </c>
      <c r="M20" s="34">
        <f>SUM(M6:M19)</f>
        <v>2715.9847494</v>
      </c>
    </row>
    <row r="21" spans="1:11" ht="12.75">
      <c r="A21" t="s">
        <v>127</v>
      </c>
      <c r="K21" s="1" t="s">
        <v>58</v>
      </c>
    </row>
    <row r="22" spans="1:13" ht="12.75">
      <c r="A22" t="s">
        <v>109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110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111</v>
      </c>
      <c r="J24" s="20">
        <v>1</v>
      </c>
      <c r="K24" s="20" t="s">
        <v>135</v>
      </c>
      <c r="L24" s="46">
        <v>81.18</v>
      </c>
      <c r="M24" s="33">
        <f>L24*126.87*1.202*1.15</f>
        <v>14236.73151318</v>
      </c>
    </row>
    <row r="25" spans="1:13" ht="12.75">
      <c r="A25" t="s">
        <v>112</v>
      </c>
      <c r="J25" s="20">
        <v>2</v>
      </c>
      <c r="K25" s="20" t="s">
        <v>136</v>
      </c>
      <c r="L25" s="46">
        <v>3.12</v>
      </c>
      <c r="M25" s="33">
        <f aca="true" t="shared" si="1" ref="M25:M34">L25*126.87*1.202*1.15</f>
        <v>547.16189112</v>
      </c>
    </row>
    <row r="26" spans="1:13" ht="12.75">
      <c r="A26" t="s">
        <v>113</v>
      </c>
      <c r="J26" s="20">
        <v>3</v>
      </c>
      <c r="K26" s="20" t="s">
        <v>137</v>
      </c>
      <c r="L26" s="56">
        <f>0.12*7.1</f>
        <v>0.852</v>
      </c>
      <c r="M26" s="33">
        <f t="shared" si="1"/>
        <v>149.41728565199998</v>
      </c>
    </row>
    <row r="27" spans="1:13" ht="12.75">
      <c r="A27" s="53" t="s">
        <v>114</v>
      </c>
      <c r="B27" s="53"/>
      <c r="C27" s="53"/>
      <c r="D27" s="53"/>
      <c r="E27" s="53"/>
      <c r="F27" s="53"/>
      <c r="G27" s="53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115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116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3161.3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820.7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85.15200000000002</v>
      </c>
      <c r="M35" s="34">
        <f>SUM(M24:M34)</f>
        <v>14933.310689952</v>
      </c>
    </row>
    <row r="36" spans="1:11" ht="12.75">
      <c r="A36" t="s">
        <v>4</v>
      </c>
      <c r="E36">
        <v>345.5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138</v>
      </c>
      <c r="L39" s="25" t="s">
        <v>139</v>
      </c>
      <c r="M39" s="25">
        <f>12*15</f>
        <v>180</v>
      </c>
    </row>
    <row r="40" spans="1:13" ht="12.75">
      <c r="A40" s="2" t="s">
        <v>6</v>
      </c>
      <c r="F40" s="11">
        <v>47304.71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54402.68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1.150047849357918</v>
      </c>
      <c r="J42" s="20">
        <v>4</v>
      </c>
      <c r="K42" s="20"/>
      <c r="L42" s="25"/>
      <c r="M42" s="25"/>
    </row>
    <row r="43" spans="1:13" ht="12.75">
      <c r="A43" t="s">
        <v>126</v>
      </c>
      <c r="F43" s="5">
        <f>250+250+400</f>
        <v>900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55302.68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59"/>
      <c r="L48" s="25"/>
      <c r="M48" s="25"/>
    </row>
    <row r="49" spans="1:13" ht="12.75">
      <c r="A49" t="s">
        <v>12</v>
      </c>
      <c r="F49" s="11">
        <f>(5040+810)*1.202</f>
        <v>7031.7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923*1.202</f>
        <v>1109.446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F49+F50+F51</f>
        <v>8141.146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C54" s="13"/>
      <c r="D54" s="45">
        <v>1.99</v>
      </c>
      <c r="E54" s="13" t="s">
        <v>14</v>
      </c>
      <c r="F54" s="11">
        <f>E33*D54</f>
        <v>6290.987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820.7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6290.987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2">
        <v>185357</v>
      </c>
      <c r="D58">
        <v>228897.7</v>
      </c>
      <c r="E58">
        <v>3161.3</v>
      </c>
      <c r="F58" s="35">
        <f>C58/D58*E58</f>
        <v>2559.9605592367243</v>
      </c>
      <c r="J58" s="20">
        <v>20</v>
      </c>
      <c r="K58" s="20"/>
      <c r="L58" s="25"/>
      <c r="M58" s="25"/>
    </row>
    <row r="59" spans="1:13" ht="12.75">
      <c r="A59" t="s">
        <v>20</v>
      </c>
      <c r="F59" s="35">
        <f>M20</f>
        <v>2715.9847494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14933.310689952</v>
      </c>
      <c r="J60" s="20">
        <v>22</v>
      </c>
      <c r="K60" s="20"/>
      <c r="L60" s="25"/>
      <c r="M60" s="25"/>
    </row>
    <row r="61" spans="1:13" ht="12.75">
      <c r="A61" t="s">
        <v>71</v>
      </c>
      <c r="F61" s="5">
        <v>0</v>
      </c>
      <c r="J61" s="20">
        <v>23</v>
      </c>
      <c r="K61" s="20"/>
      <c r="L61" s="25"/>
      <c r="M61" s="25"/>
    </row>
    <row r="62" spans="1:13" ht="12.75">
      <c r="A62" t="s">
        <v>22</v>
      </c>
      <c r="F62" s="5">
        <f>M64</f>
        <v>180</v>
      </c>
      <c r="J62" s="20">
        <v>24</v>
      </c>
      <c r="K62" s="20"/>
      <c r="L62" s="25"/>
      <c r="M62" s="25"/>
    </row>
    <row r="63" spans="1:13" ht="12.75">
      <c r="A63" t="s">
        <v>23</v>
      </c>
      <c r="F63" s="5"/>
      <c r="J63" s="20">
        <v>25</v>
      </c>
      <c r="K63" s="20"/>
      <c r="L63" s="25"/>
      <c r="M63" s="25"/>
    </row>
    <row r="64" spans="1:13" ht="12.75">
      <c r="A64" t="s">
        <v>24</v>
      </c>
      <c r="F64" s="5"/>
      <c r="J64" s="20"/>
      <c r="K64" s="20"/>
      <c r="L64" s="31" t="s">
        <v>64</v>
      </c>
      <c r="M64" s="28">
        <f>SUM(M39:M63)</f>
        <v>180</v>
      </c>
    </row>
    <row r="65" spans="2:6" ht="12.75">
      <c r="B65">
        <v>3161.3</v>
      </c>
      <c r="C65" t="s">
        <v>13</v>
      </c>
      <c r="D65" s="11">
        <v>0.26</v>
      </c>
      <c r="E65" t="s">
        <v>14</v>
      </c>
      <c r="F65" s="11">
        <f>B65*D65</f>
        <v>821.9380000000001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21211.19399858873</v>
      </c>
    </row>
    <row r="69" ht="12.75">
      <c r="A69" s="4" t="s">
        <v>26</v>
      </c>
    </row>
    <row r="70" spans="1:6" ht="12.75">
      <c r="A70" t="s">
        <v>27</v>
      </c>
      <c r="B70">
        <v>3161.3</v>
      </c>
      <c r="C70" t="s">
        <v>65</v>
      </c>
      <c r="D70" s="5">
        <v>0.26</v>
      </c>
      <c r="E70" t="s">
        <v>14</v>
      </c>
      <c r="F70" s="11">
        <f>B70*D70</f>
        <v>821.9380000000001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3161.3</v>
      </c>
      <c r="C73" t="s">
        <v>13</v>
      </c>
      <c r="D73" s="11">
        <v>1.12</v>
      </c>
      <c r="E73" t="s">
        <v>14</v>
      </c>
      <c r="F73" s="11">
        <f>B73*D73</f>
        <v>3540.6560000000004</v>
      </c>
    </row>
    <row r="74" spans="1:6" ht="12.75">
      <c r="A74" s="4" t="s">
        <v>29</v>
      </c>
      <c r="F74" s="32">
        <f>F70+F73</f>
        <v>4362.594000000001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3161.3</v>
      </c>
      <c r="C77" t="s">
        <v>13</v>
      </c>
      <c r="D77" s="11">
        <v>2.02</v>
      </c>
      <c r="E77" t="s">
        <v>14</v>
      </c>
      <c r="F77" s="11">
        <f>B77*D77</f>
        <v>6385.826</v>
      </c>
    </row>
    <row r="78" spans="1:6" ht="12.75">
      <c r="A78" s="4" t="s">
        <v>31</v>
      </c>
      <c r="F78" s="32">
        <f>SUM(F77)</f>
        <v>6385.826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32</v>
      </c>
      <c r="B80" s="1"/>
      <c r="F80" s="32">
        <f>F52+F56+F68+F74+F78+F79</f>
        <v>46391.74699858873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2690.7213259181462</v>
      </c>
      <c r="I81" s="7"/>
    </row>
    <row r="82" spans="1:9" ht="12.75">
      <c r="A82" s="1"/>
      <c r="B82" s="36" t="s">
        <v>128</v>
      </c>
      <c r="C82" s="36"/>
      <c r="D82" s="1"/>
      <c r="E82" s="57"/>
      <c r="F82" s="58">
        <v>1826.46</v>
      </c>
      <c r="I82" s="7"/>
    </row>
    <row r="83" spans="1:9" ht="12.75">
      <c r="A83" s="1"/>
      <c r="B83" s="36" t="s">
        <v>129</v>
      </c>
      <c r="C83" s="36"/>
      <c r="D83" s="1"/>
      <c r="E83" s="57"/>
      <c r="F83" s="58">
        <v>347.48</v>
      </c>
      <c r="I83" s="7"/>
    </row>
    <row r="84" spans="1:9" ht="12.75">
      <c r="A84" s="1"/>
      <c r="B84" s="36" t="s">
        <v>130</v>
      </c>
      <c r="C84" s="36"/>
      <c r="D84" s="1"/>
      <c r="E84" s="57"/>
      <c r="F84" s="58">
        <v>2526.72</v>
      </c>
      <c r="I84" s="7"/>
    </row>
    <row r="85" spans="1:6" ht="13.5">
      <c r="A85" s="12" t="s">
        <v>34</v>
      </c>
      <c r="B85" s="12"/>
      <c r="C85" s="12"/>
      <c r="D85" s="12"/>
      <c r="E85" s="12"/>
      <c r="F85" s="42">
        <f>F80+F81+F82+F83+F84</f>
        <v>53783.12832450688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43282</v>
      </c>
      <c r="C87" s="40">
        <v>-60776</v>
      </c>
      <c r="D87" s="43">
        <f>F44</f>
        <v>55302.68</v>
      </c>
      <c r="E87" s="43">
        <f>F85</f>
        <v>53783.12832450688</v>
      </c>
      <c r="F87" s="44">
        <f>C87+D87-E87</f>
        <v>-59256.44832450688</v>
      </c>
    </row>
    <row r="89" spans="1:6" ht="13.5" thickBot="1">
      <c r="A89" t="s">
        <v>85</v>
      </c>
      <c r="C89" s="54">
        <v>43282</v>
      </c>
      <c r="D89" s="8" t="s">
        <v>86</v>
      </c>
      <c r="E89" s="54">
        <v>43312</v>
      </c>
      <c r="F89" t="s">
        <v>87</v>
      </c>
    </row>
    <row r="90" spans="1:7" ht="13.5" thickBot="1">
      <c r="A90" t="s">
        <v>88</v>
      </c>
      <c r="F90" s="55">
        <f>E87</f>
        <v>53783.12832450688</v>
      </c>
      <c r="G90" t="s">
        <v>14</v>
      </c>
    </row>
    <row r="91" ht="12.75">
      <c r="A91" t="s">
        <v>89</v>
      </c>
    </row>
    <row r="92" ht="12.75">
      <c r="A92" t="s">
        <v>90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2017-08-21T12:46:05Z</cp:lastPrinted>
  <dcterms:created xsi:type="dcterms:W3CDTF">2008-08-18T07:30:19Z</dcterms:created>
  <dcterms:modified xsi:type="dcterms:W3CDTF">2018-10-09T06:51:36Z</dcterms:modified>
  <cp:category/>
  <cp:version/>
  <cp:contentType/>
  <cp:contentStatus/>
</cp:coreProperties>
</file>