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<sst xmlns="http://schemas.openxmlformats.org/spreadsheetml/2006/main" count="172" uniqueCount="147">
  <si>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</si>
  <si>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</si>
  <si>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</si>
  <si>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</si>
  <si>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</si>
  <si>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</si>
  <si>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</si>
  <si>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</si>
  <si>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</si>
  <si>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</si>
  <si>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</si>
  <si>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</si>
  <si>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</si>
  <si>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</si>
  <si>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</si>
  <si>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</si>
  <si>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</si>
  <si>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</si>
  <si>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</si>
  <si>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</si>
  <si>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</si>
  <si>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</si>
  <si>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</si>
  <si>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</si>
  <si>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</si>
  <si>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</si>
  <si>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</si>
  <si>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</si>
  <si>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</si>
  <si>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</si>
  <si>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</si>
  <si>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</si>
  <si>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</si>
  <si>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</si>
  <si>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</si>
  <si>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</si>
  <si>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</si>
  <si>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</si>
  <si>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</si>
  <si>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</si>
  <si>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</si>
  <si>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</si>
  <si>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</si>
  <si>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</si>
  <si>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</si>
  <si>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</si>
  <si>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</si>
  <si>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</si>
  <si>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</si>
  <si>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</si>
  <si>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</si>
  <si>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</si>
  <si>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</si>
  <si>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</si>
  <si>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</si>
  <si>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</si>
  <si>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</si>
  <si>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</si>
  <si>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</si>
  <si>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</si>
  <si>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</si>
  <si>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</si>
  <si>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</si>
  <si>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</si>
  <si>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</si>
  <si>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</si>
  <si>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</si>
  <si>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</si>
  <si>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</si>
  <si>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</si>
  <si>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</si>
  <si>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</si>
  <si>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</si>
  <si>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</si>
  <si>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</si>
  <si>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</si>
  <si>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</si>
  <si>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</si>
  <si>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</si>
  <si>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</si>
  <si>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</si>
  <si>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</si>
  <si>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</si>
  <si>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</si>
  <si>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</si>
  <si>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</si>
  <si>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</si>
  <si>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</si>
  <si>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</si>
  <si>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</si>
  <si>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</si>
  <si>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</si>
  <si>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</si>
  <si>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</si>
  <si>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</si>
  <si>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</si>
  <si>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</si>
  <si>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</si>
  <si>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</si>
  <si>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</si>
  <si>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</si>
  <si>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</si>
  <si>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</si>
  <si>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</si>
  <si>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</si>
  <si>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</si>
  <si>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</si>
  <si>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</si>
  <si>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</si>
  <si>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</si>
  <si>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</si>
  <si>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</si>
  <si>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</si>
  <si>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</si>
  <si>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</si>
  <si>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</si>
  <si>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</si>
  <si>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</si>
  <si>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</si>
  <si>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</si>
  <si>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</si>
  <si>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</si>
  <si>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</si>
  <si>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</si>
  <si>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</si>
  <si>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</si>
  <si>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</si>
  <si>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</si>
  <si>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</si>
  <si>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</si>
  <si>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</si>
  <si>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</si>
  <si>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</si>
  <si>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</si>
  <si>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</si>
  <si>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труб д 25 на п.пр. (2мп) кв.34</t>
  </si>
  <si>
    <t>труба д 25 п.пр.</t>
  </si>
  <si>
    <t>2мп</t>
  </si>
  <si>
    <t>пробка рад.</t>
  </si>
  <si>
    <t>1шт</t>
  </si>
  <si>
    <t>уголок 25</t>
  </si>
  <si>
    <t>2шт</t>
  </si>
  <si>
    <t>муфта 25</t>
  </si>
  <si>
    <t>муфта 26</t>
  </si>
  <si>
    <t>смена ламп (8шт) п-д3,1,5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</si>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</sst>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251.62127099999998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</v>
      </c>
      <c r="M20" s="32">
        <f>SUM(M6:M19)</f>
        <v>1677.4751399999998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0.02*184.3</f>
        <v>3.6860000000000004</v>
      </c>
      <c r="M24" s="31">
        <f>L24*126.87*1.202*1.15</f>
        <v>646.422670086</v>
      </c>
    </row>
    <row r="25" spans="1:13" ht="12.75">
      <c r="A25" t="s">
        <v>106</v>
      </c>
      <c r="J25" s="20">
        <v>2</v>
      </c>
      <c r="K25" s="20" t="s">
        <v>144</v>
      </c>
      <c r="L25" s="46">
        <f>0.08*7.1</f>
        <v>0.568</v>
      </c>
      <c r="M25" s="31">
        <f aca="true" t="shared" si="1" ref="M25:M37">L25*126.87*1.202*1.15</f>
        <v>99.61152376799998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4.2540000000000004</v>
      </c>
      <c r="M38" s="32">
        <f>SUM(M24:M37)</f>
        <v>746.034193854</v>
      </c>
    </row>
    <row r="39" ht="12.75">
      <c r="K39" s="1" t="s">
        <v>62</v>
      </c>
    </row>
    <row r="40" spans="1:13" ht="12.75">
      <c r="A40" s="2" t="s">
        <v>6</v>
      </c>
      <c r="F40" s="11">
        <v>47622.37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40982.8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0.8605787574200948</v>
      </c>
      <c r="J42" s="20">
        <v>1</v>
      </c>
      <c r="K42" s="20" t="s">
        <v>136</v>
      </c>
      <c r="L42" s="25" t="s">
        <v>137</v>
      </c>
      <c r="M42" s="25">
        <f>2*117.17</f>
        <v>234.34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138</v>
      </c>
      <c r="L43" s="25" t="s">
        <v>139</v>
      </c>
      <c r="M43" s="25">
        <v>44.33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42280.834</v>
      </c>
      <c r="J44" s="20">
        <v>3</v>
      </c>
      <c r="K44" s="20" t="s">
        <v>140</v>
      </c>
      <c r="L44" s="23" t="s">
        <v>141</v>
      </c>
      <c r="M44" s="23">
        <f>2*6</f>
        <v>12</v>
      </c>
    </row>
    <row r="45" spans="10:13" ht="12.75">
      <c r="J45" s="20">
        <v>4</v>
      </c>
      <c r="K45" s="20" t="s">
        <v>142</v>
      </c>
      <c r="L45" s="23" t="s">
        <v>139</v>
      </c>
      <c r="M45" s="23">
        <v>80</v>
      </c>
    </row>
    <row r="46" spans="2:13" ht="12.75">
      <c r="B46" s="1" t="s">
        <v>10</v>
      </c>
      <c r="C46" s="1"/>
      <c r="J46" s="20">
        <v>5</v>
      </c>
      <c r="K46" s="20" t="s">
        <v>143</v>
      </c>
      <c r="L46" s="23" t="s">
        <v>139</v>
      </c>
      <c r="M46" s="23">
        <v>129</v>
      </c>
    </row>
    <row r="47" spans="10:13" ht="12.75">
      <c r="J47" s="20">
        <v>6</v>
      </c>
      <c r="K47" s="20" t="s">
        <v>145</v>
      </c>
      <c r="L47" s="23" t="s">
        <v>146</v>
      </c>
      <c r="M47" s="23">
        <f>8*14.43</f>
        <v>115.44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6251.187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185357</v>
      </c>
      <c r="D58">
        <v>228897.7</v>
      </c>
      <c r="E58">
        <v>3141.3</v>
      </c>
      <c r="F58" s="36">
        <f>C58/D58*E58</f>
        <v>2543.7649399710003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1677.4751399999998</v>
      </c>
      <c r="J59" s="20"/>
      <c r="K59" s="20"/>
      <c r="L59" s="34" t="s">
        <v>65</v>
      </c>
      <c r="M59" s="35">
        <f>SUM(M42:M58)</f>
        <v>615.11</v>
      </c>
    </row>
    <row r="60" spans="1:6" ht="12.75">
      <c r="A60" t="s">
        <v>21</v>
      </c>
      <c r="F60" s="11">
        <f>M38</f>
        <v>746.034193854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615.11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0.28</v>
      </c>
      <c r="E65" t="s">
        <v>14</v>
      </c>
      <c r="F65" s="11">
        <f>B65*D65</f>
        <v>879.5640000000001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6461.948273825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0.92</v>
      </c>
      <c r="E73" t="s">
        <v>14</v>
      </c>
      <c r="F73" s="11">
        <f>B73*D73</f>
        <v>2889.996</v>
      </c>
    </row>
    <row r="74" spans="1:6" ht="12.75">
      <c r="A74" s="4" t="s">
        <v>29</v>
      </c>
      <c r="F74" s="33">
        <f>F70+F73</f>
        <v>3675.321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2.34</v>
      </c>
      <c r="E77" t="s">
        <v>14</v>
      </c>
      <c r="F77" s="5">
        <f>B77*D77</f>
        <v>7350.642</v>
      </c>
    </row>
    <row r="78" spans="1:6" ht="12.75">
      <c r="A78" s="4" t="s">
        <v>32</v>
      </c>
      <c r="F78" s="33">
        <f>SUM(F77)</f>
        <v>7350.642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32693.998273825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1896.2518998818498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1822.08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f>1602.22+284.03</f>
        <v>1886.25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38640.800173706855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43313</v>
      </c>
      <c r="C87" s="41">
        <v>19043</v>
      </c>
      <c r="D87" s="44">
        <f>F44</f>
        <v>42280.834</v>
      </c>
      <c r="E87" s="44">
        <f>F85</f>
        <v>38640.800173706855</v>
      </c>
      <c r="F87" s="45">
        <f>C87+D87-E87</f>
        <v>22683.033826293147</v>
      </c>
    </row>
    <row r="89" spans="1:6" ht="13.5" thickBot="1">
      <c r="A89" t="s">
        <v>111</v>
      </c>
      <c r="C89" s="54">
        <v>43313</v>
      </c>
      <c r="D89" s="8" t="s">
        <v>112</v>
      </c>
      <c r="E89" s="54">
        <v>43343</v>
      </c>
      <c r="F89" t="s">
        <v>113</v>
      </c>
    </row>
    <row r="90" spans="1:7" ht="13.5" thickBot="1">
      <c r="A90" t="s">
        <v>114</v>
      </c>
      <c r="F90" s="55">
        <f>E87</f>
        <v>38640.800173706855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2018-11-09T10:42:04Z</dcterms:modified>
  <cp:category/>
  <cp:version/>
  <cp:contentType/>
  <cp:contentStatus/>
</cp:coreProperties>
</file>