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<sst xmlns="http://schemas.openxmlformats.org/spreadsheetml/2006/main" count="193" uniqueCount="160">
  <si>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</si>
  <si>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</si>
  <si>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</si>
  <si>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</si>
  <si>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</si>
  <si>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</si>
  <si>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</si>
  <si>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</si>
  <si>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</si>
  <si>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</si>
  <si>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</si>
  <si>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</si>
  <si>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</si>
  <si>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</si>
  <si>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</si>
  <si>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</si>
  <si>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</si>
  <si>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</si>
  <si>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</si>
  <si>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</si>
  <si>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</si>
  <si>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</si>
  <si>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</si>
  <si>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</si>
  <si>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</si>
  <si>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</si>
  <si>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</si>
  <si>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</si>
  <si>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</si>
  <si>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</si>
  <si>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</si>
  <si>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</si>
  <si>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</si>
  <si>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</si>
  <si>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</si>
  <si>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</si>
  <si>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</si>
  <si>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</si>
  <si>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</si>
  <si>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</si>
  <si>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</si>
  <si>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</si>
  <si>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</si>
  <si>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</si>
  <si>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</si>
  <si>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</si>
  <si>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</si>
  <si>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</si>
  <si>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</si>
  <si>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</si>
  <si>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</si>
  <si>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</si>
  <si>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</si>
  <si>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</si>
  <si>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</si>
  <si>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</si>
  <si>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</si>
  <si>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</si>
  <si>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</si>
  <si>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</si>
  <si>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</si>
  <si>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</si>
  <si>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</si>
  <si>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</si>
  <si>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</si>
  <si>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</si>
  <si>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</si>
  <si>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</si>
  <si>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</si>
  <si>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</si>
  <si>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</si>
  <si>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</si>
  <si>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</si>
  <si>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</si>
  <si>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</si>
  <si>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</si>
  <si>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</si>
  <si>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</si>
  <si>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</si>
  <si>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</si>
  <si>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</si>
  <si>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</si>
  <si>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</si>
  <si>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</si>
  <si>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</si>
  <si>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</si>
  <si>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</si>
  <si>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</si>
  <si>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</si>
  <si>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</si>
  <si>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</si>
  <si>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</si>
  <si>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</si>
  <si>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</si>
  <si>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</si>
  <si>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</si>
  <si>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</si>
  <si>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</si>
  <si>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</si>
  <si>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</si>
  <si>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</si>
  <si>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</si>
  <si>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</si>
  <si>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</si>
  <si>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</si>
  <si>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</si>
  <si>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</si>
  <si>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</si>
  <si>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</si>
  <si>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</si>
  <si>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</si>
  <si>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</si>
  <si>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</si>
  <si>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</si>
  <si>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</si>
  <si>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</si>
  <si>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</si>
  <si>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</si>
  <si>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</si>
  <si>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</si>
  <si>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</si>
  <si>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</si>
  <si>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</si>
  <si>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</si>
  <si>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</si>
  <si>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</si>
  <si>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</si>
  <si>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</si>
  <si>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</si>
  <si>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</si>
  <si>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</si>
  <si>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</si>
  <si>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</si>
  <si>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</si>
  <si>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</si>
  <si>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прочистка канализации п-д3</t>
  </si>
  <si>
    <t>смнна вентиля д 20 (1шт) кв.144</t>
  </si>
  <si>
    <t>вентиль д 20</t>
  </si>
  <si>
    <t>1шт</t>
  </si>
  <si>
    <t>2шт</t>
  </si>
  <si>
    <t>муфта 20 п.пр.</t>
  </si>
  <si>
    <t>смена труб д 110 на пвх (3мп) кв.139</t>
  </si>
  <si>
    <t>установка заглушки (1шт) кв.139</t>
  </si>
  <si>
    <t>труба д 110 пвх</t>
  </si>
  <si>
    <t>3мп</t>
  </si>
  <si>
    <t>муфта 110</t>
  </si>
  <si>
    <t>переход 110</t>
  </si>
  <si>
    <t>тройник 110</t>
  </si>
  <si>
    <t>манжета 110</t>
  </si>
  <si>
    <t>заглушка 110</t>
  </si>
  <si>
    <t>патрубок 110</t>
  </si>
  <si>
    <t>смена вентиля д 15 (2шт) п-д1</t>
  </si>
  <si>
    <t>вентиль д 15</t>
  </si>
  <si>
    <t>гебо</t>
  </si>
  <si>
    <t>цанга</t>
  </si>
  <si>
    <t>смена ламп (13шт)</t>
  </si>
  <si>
    <t>лампа</t>
  </si>
  <si>
    <t>13шт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</si>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</sst>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77" sqref="D7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1</v>
      </c>
      <c r="F4" s="8" t="s">
        <v>131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2287.4661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16.85</v>
      </c>
      <c r="M20" s="33">
        <f>SUM(M6:M19)</f>
        <v>2569.586919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136</v>
      </c>
      <c r="L25" s="46">
        <v>0.81</v>
      </c>
      <c r="M25" s="32">
        <f aca="true" t="shared" si="1" ref="M25:M37">L25*126.87*1.202*1.15</f>
        <v>142.05164481</v>
      </c>
    </row>
    <row r="26" spans="1:13" ht="13.5" customHeight="1">
      <c r="A26" t="s">
        <v>107</v>
      </c>
      <c r="J26" s="20">
        <v>3</v>
      </c>
      <c r="K26" s="20" t="s">
        <v>141</v>
      </c>
      <c r="L26" s="46">
        <f>0.03*146.9</f>
        <v>4.407</v>
      </c>
      <c r="M26" s="32">
        <f t="shared" si="1"/>
        <v>772.8661712069999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46">
        <v>1.12</v>
      </c>
      <c r="M27" s="32">
        <f t="shared" si="1"/>
        <v>196.41708911999999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151</v>
      </c>
      <c r="L28" s="46">
        <v>1.62</v>
      </c>
      <c r="M28" s="32">
        <f t="shared" si="1"/>
        <v>284.10328962</v>
      </c>
    </row>
    <row r="29" spans="10:13" ht="12.75">
      <c r="J29" s="20">
        <v>6</v>
      </c>
      <c r="K29" s="20" t="s">
        <v>155</v>
      </c>
      <c r="L29" s="46">
        <f>0.13*7.1</f>
        <v>0.9229999999999999</v>
      </c>
      <c r="M29" s="32">
        <f t="shared" si="1"/>
        <v>161.868726123</v>
      </c>
    </row>
    <row r="30" spans="2:13" ht="12.75">
      <c r="B30" t="s">
        <v>0</v>
      </c>
      <c r="J30" s="20">
        <v>7</v>
      </c>
      <c r="K30" s="20" t="s">
        <v>158</v>
      </c>
      <c r="L30" s="25">
        <v>0.396</v>
      </c>
      <c r="M30" s="32">
        <f t="shared" si="1"/>
        <v>69.447470796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14.106000000000003</v>
      </c>
      <c r="M38" s="33">
        <f>SUM(M24:M37)</f>
        <v>2473.8030885059998</v>
      </c>
    </row>
    <row r="39" spans="1:11" ht="12.75">
      <c r="A39" s="2" t="s">
        <v>6</v>
      </c>
      <c r="F39" s="11">
        <f>47242.44-12.29</f>
        <v>47230.15</v>
      </c>
      <c r="K39" s="1" t="s">
        <v>61</v>
      </c>
    </row>
    <row r="40" spans="1:13" ht="12.75">
      <c r="A40" t="s">
        <v>7</v>
      </c>
      <c r="F40" s="5">
        <v>32661.31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0.6915351740360766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137</v>
      </c>
      <c r="L42" s="25" t="s">
        <v>138</v>
      </c>
      <c r="M42" s="25">
        <v>368.53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33961.31</v>
      </c>
      <c r="J43" s="20">
        <v>2</v>
      </c>
      <c r="K43" s="56" t="s">
        <v>140</v>
      </c>
      <c r="L43" s="25" t="s">
        <v>139</v>
      </c>
      <c r="M43" s="25">
        <f>2*90.84</f>
        <v>181.68</v>
      </c>
    </row>
    <row r="44" spans="10:13" ht="12.75">
      <c r="J44" s="20">
        <v>3</v>
      </c>
      <c r="K44" s="20" t="s">
        <v>143</v>
      </c>
      <c r="L44" s="25" t="s">
        <v>144</v>
      </c>
      <c r="M44" s="25">
        <f>3*175</f>
        <v>525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138</v>
      </c>
      <c r="M45" s="25">
        <v>68.94</v>
      </c>
    </row>
    <row r="46" spans="10:13" ht="12.75">
      <c r="J46" s="20">
        <v>5</v>
      </c>
      <c r="K46" s="20" t="s">
        <v>146</v>
      </c>
      <c r="L46" s="25" t="s">
        <v>138</v>
      </c>
      <c r="M46" s="25">
        <f>47</f>
        <v>47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138</v>
      </c>
      <c r="M47" s="25">
        <f>110.79</f>
        <v>110.79</v>
      </c>
    </row>
    <row r="48" spans="1:13" ht="12.75">
      <c r="A48" t="s">
        <v>12</v>
      </c>
      <c r="F48" s="11">
        <f>5850*1.202</f>
        <v>7031.7</v>
      </c>
      <c r="J48" s="20">
        <v>7</v>
      </c>
      <c r="K48" s="20" t="s">
        <v>148</v>
      </c>
      <c r="L48" s="25" t="s">
        <v>138</v>
      </c>
      <c r="M48" s="25">
        <v>43</v>
      </c>
    </row>
    <row r="49" spans="1:13" ht="12.75">
      <c r="A49" s="6" t="s">
        <v>15</v>
      </c>
      <c r="F49" s="11">
        <f>2200*1.202</f>
        <v>2644.4</v>
      </c>
      <c r="J49" s="20">
        <v>8</v>
      </c>
      <c r="K49" s="20" t="s">
        <v>149</v>
      </c>
      <c r="L49" s="25" t="s">
        <v>138</v>
      </c>
      <c r="M49" s="25">
        <v>20.25</v>
      </c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 t="s">
        <v>150</v>
      </c>
      <c r="L50" s="25" t="s">
        <v>138</v>
      </c>
      <c r="M50" s="25">
        <v>113</v>
      </c>
    </row>
    <row r="51" spans="1:13" ht="12.75">
      <c r="A51" s="4" t="s">
        <v>33</v>
      </c>
      <c r="F51" s="31">
        <f>F48+F49+F50</f>
        <v>9676.1</v>
      </c>
      <c r="J51" s="20">
        <v>10</v>
      </c>
      <c r="K51" s="20" t="s">
        <v>152</v>
      </c>
      <c r="L51" s="25" t="s">
        <v>138</v>
      </c>
      <c r="M51" s="25">
        <v>240.5</v>
      </c>
    </row>
    <row r="52" spans="1:13" ht="12.75">
      <c r="A52" s="4" t="s">
        <v>16</v>
      </c>
      <c r="J52" s="20">
        <v>11</v>
      </c>
      <c r="K52" s="20" t="s">
        <v>153</v>
      </c>
      <c r="L52" s="25" t="s">
        <v>138</v>
      </c>
      <c r="M52" s="25">
        <v>474</v>
      </c>
    </row>
    <row r="53" spans="1:13" ht="12.75">
      <c r="A53" t="s">
        <v>74</v>
      </c>
      <c r="C53" s="13"/>
      <c r="D53" s="45">
        <v>1.98</v>
      </c>
      <c r="E53" s="13" t="s">
        <v>14</v>
      </c>
      <c r="F53" s="11">
        <f>D53*E32</f>
        <v>5632.902</v>
      </c>
      <c r="J53" s="20">
        <v>12</v>
      </c>
      <c r="K53" s="20" t="s">
        <v>154</v>
      </c>
      <c r="L53" s="25" t="s">
        <v>139</v>
      </c>
      <c r="M53" s="25">
        <f>2*159.93</f>
        <v>319.86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 t="s">
        <v>156</v>
      </c>
      <c r="L54" s="25" t="s">
        <v>157</v>
      </c>
      <c r="M54" s="25">
        <f>13*14.5</f>
        <v>188.5</v>
      </c>
    </row>
    <row r="55" spans="1:13" ht="12.75">
      <c r="A55" s="4" t="s">
        <v>17</v>
      </c>
      <c r="B55" s="10"/>
      <c r="C55" s="10"/>
      <c r="F55" s="31">
        <f>SUM(F53:F54)</f>
        <v>5632.902</v>
      </c>
      <c r="J55" s="20">
        <v>14</v>
      </c>
      <c r="K55" s="20" t="s">
        <v>159</v>
      </c>
      <c r="L55" s="25" t="s">
        <v>138</v>
      </c>
      <c r="M55" s="25">
        <f>1*17.44</f>
        <v>17.44</v>
      </c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183454</v>
      </c>
      <c r="D57">
        <v>228897.7</v>
      </c>
      <c r="E57">
        <v>2844.9</v>
      </c>
      <c r="F57" s="34">
        <f>C57/D57*E57</f>
        <v>2280.094053369693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2569.586919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2718.4900000000002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0.19</v>
      </c>
      <c r="E64" t="s">
        <v>14</v>
      </c>
      <c r="F64" s="11">
        <f>B64*D64</f>
        <v>540.5310000000001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8108.701972369693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</v>
      </c>
      <c r="E68" t="s">
        <v>14</v>
      </c>
      <c r="F68" s="11">
        <f>B68*D68</f>
        <v>568.98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2718.4900000000002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1.11</v>
      </c>
      <c r="E71" t="s">
        <v>14</v>
      </c>
      <c r="F71" s="11">
        <f>B71*D71</f>
        <v>3157.8390000000004</v>
      </c>
    </row>
    <row r="72" spans="1:6" ht="12.75">
      <c r="A72" s="4" t="s">
        <v>29</v>
      </c>
      <c r="F72" s="31">
        <f>F68+F71</f>
        <v>3726.8190000000004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1.96</v>
      </c>
      <c r="E75" t="s">
        <v>14</v>
      </c>
      <c r="F75" s="11">
        <f>B75*D75</f>
        <v>5576.004</v>
      </c>
    </row>
    <row r="76" spans="1:6" ht="12.75">
      <c r="A76" s="4" t="s">
        <v>31</v>
      </c>
      <c r="F76" s="31">
        <f>SUM(F75)</f>
        <v>5576.004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32720.526972369695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981.6158091710909</v>
      </c>
    </row>
    <row r="80" spans="1:6" ht="12.75">
      <c r="A80" s="1"/>
      <c r="B80" s="35" t="s">
        <v>128</v>
      </c>
      <c r="C80" s="35"/>
      <c r="D80" s="1"/>
      <c r="E80" s="57"/>
      <c r="F80" s="58">
        <v>1673.03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v>2806.25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38611.28278154079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43101</v>
      </c>
      <c r="C85" s="39">
        <v>-696868</v>
      </c>
      <c r="D85" s="42">
        <f>F43</f>
        <v>33961.31</v>
      </c>
      <c r="E85" s="42">
        <f>F83</f>
        <v>38611.28278154079</v>
      </c>
      <c r="F85" s="43">
        <f>C85+D85-E85</f>
        <v>-701517.9727815407</v>
      </c>
    </row>
    <row r="87" spans="1:6" ht="13.5" thickBot="1">
      <c r="A87" t="s">
        <v>111</v>
      </c>
      <c r="C87" s="53">
        <v>43101</v>
      </c>
      <c r="D87" s="8" t="s">
        <v>112</v>
      </c>
      <c r="E87" s="53">
        <v>43131</v>
      </c>
      <c r="F87" t="s">
        <v>113</v>
      </c>
    </row>
    <row r="88" spans="1:7" ht="13.5" thickBot="1">
      <c r="A88" t="s">
        <v>114</v>
      </c>
      <c r="F88" s="54">
        <f>E85</f>
        <v>38611.28278154079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2017-08-21T12:53:26Z</cp:lastPrinted>
  <dcterms:created xsi:type="dcterms:W3CDTF">2008-08-18T07:30:19Z</dcterms:created>
  <dcterms:modified xsi:type="dcterms:W3CDTF">2018-04-10T06:31:07Z</dcterms:modified>
  <cp:category/>
  <cp:version/>
  <cp:contentType/>
  <cp:contentStatus/>
</cp:coreProperties>
</file>