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<sst xmlns="http://schemas.openxmlformats.org/spreadsheetml/2006/main" count="170" uniqueCount="144">
  <si>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</si>
  <si>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</si>
  <si>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</si>
  <si>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</si>
  <si>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</si>
  <si>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</si>
  <si>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</si>
  <si>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</si>
  <si>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</si>
  <si>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</si>
  <si>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</si>
  <si>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</si>
  <si>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</si>
  <si>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</si>
  <si>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</si>
  <si>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</si>
  <si>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</si>
  <si>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</si>
  <si>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</si>
  <si>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</si>
  <si>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</si>
  <si>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</si>
  <si>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</si>
  <si>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</si>
  <si>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</si>
  <si>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</si>
  <si>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</si>
  <si>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</si>
  <si>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</si>
  <si>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</si>
  <si>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</si>
  <si>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</si>
  <si>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</si>
  <si>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</si>
  <si>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</si>
  <si>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</si>
  <si>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</si>
  <si>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</si>
  <si>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</si>
  <si>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</si>
  <si>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</si>
  <si>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</si>
  <si>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</si>
  <si>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</si>
  <si>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</si>
  <si>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</si>
  <si>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</si>
  <si>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</si>
  <si>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</si>
  <si>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</si>
  <si>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</si>
  <si>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</si>
  <si>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</si>
  <si>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</si>
  <si>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</si>
  <si>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</si>
  <si>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</si>
  <si>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</si>
  <si>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</si>
  <si>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</si>
  <si>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</si>
  <si>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</si>
  <si>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</si>
  <si>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</si>
  <si>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</si>
  <si>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</si>
  <si>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</si>
  <si>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</si>
  <si>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</si>
  <si>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</si>
  <si>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</si>
  <si>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</si>
  <si>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</si>
  <si>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</si>
  <si>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</si>
  <si>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</si>
  <si>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</si>
  <si>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</si>
  <si>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</si>
  <si>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</si>
  <si>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</si>
  <si>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</si>
  <si>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</si>
  <si>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</si>
  <si>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</si>
  <si>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</si>
  <si>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</si>
  <si>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</si>
  <si>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</si>
  <si>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</si>
  <si>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</si>
  <si>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</si>
  <si>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</si>
  <si>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</si>
  <si>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</si>
  <si>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</si>
  <si>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</si>
  <si>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</si>
  <si>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</si>
  <si>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</si>
  <si>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</si>
  <si>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</si>
  <si>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</si>
  <si>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</si>
  <si>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</si>
  <si>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</si>
  <si>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</si>
  <si>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</si>
  <si>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</si>
  <si>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</si>
  <si>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</si>
  <si>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</si>
  <si>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</si>
  <si>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</si>
  <si>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</si>
  <si>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</si>
  <si>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</si>
  <si>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</si>
  <si>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</si>
  <si>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</si>
  <si>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</si>
  <si>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</si>
  <si>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</si>
  <si>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</si>
  <si>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</si>
  <si>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</si>
  <si>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</si>
  <si>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</si>
  <si>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</si>
  <si>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</si>
  <si>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</si>
  <si>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</si>
  <si>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</si>
  <si>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</si>
  <si>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</si>
  <si>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 xml:space="preserve">смена вентиля д 25 (2шт) </t>
  </si>
  <si>
    <t>вентиль д 25</t>
  </si>
  <si>
    <t>1шт</t>
  </si>
  <si>
    <t>2шт</t>
  </si>
  <si>
    <t xml:space="preserve">гебо </t>
  </si>
  <si>
    <t>муфта 32</t>
  </si>
  <si>
    <t>переход</t>
  </si>
  <si>
    <t>муфта паячная</t>
  </si>
  <si>
    <t>прочистка вентканала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</si>
</sst>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5">
      <selection activeCell="L26" sqref="L26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875.3370276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347.69484719999997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51">
        <f t="shared" si="0"/>
        <v>437.6685138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914.98644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18.47</v>
      </c>
      <c r="M20" s="34">
        <f>SUM(M6:M19)</f>
        <v>2816.6332577999997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60">
        <v>2.06</v>
      </c>
      <c r="M24" s="33">
        <f aca="true" t="shared" si="1" ref="M24:M40">L24*126.87*1.202*1.15</f>
        <v>361.26714606</v>
      </c>
    </row>
    <row r="25" spans="1:13" ht="12.75">
      <c r="A25" t="s">
        <v>106</v>
      </c>
      <c r="J25" s="36">
        <v>2</v>
      </c>
      <c r="K25" s="35" t="s">
        <v>143</v>
      </c>
      <c r="L25" s="60">
        <f>0.2*18.7</f>
        <v>3.74</v>
      </c>
      <c r="M25" s="33">
        <f t="shared" si="1"/>
        <v>655.8927797399999</v>
      </c>
    </row>
    <row r="26" spans="1:13" ht="12.75">
      <c r="A26" t="s">
        <v>107</v>
      </c>
      <c r="J26" s="36">
        <v>3</v>
      </c>
      <c r="K26" s="35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v>30227.2922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13997.32</v>
      </c>
      <c r="J41" s="20"/>
      <c r="K41" s="30" t="s">
        <v>57</v>
      </c>
      <c r="L41" s="28">
        <f>SUM(L24:L40)</f>
        <v>5.800000000000001</v>
      </c>
      <c r="M41" s="34">
        <f>SUM(M24:M40)</f>
        <v>1017.1599257999999</v>
      </c>
    </row>
    <row r="42" spans="2:11" ht="12.75">
      <c r="B42" t="s">
        <v>8</v>
      </c>
      <c r="F42" s="9">
        <f>F41/F40</f>
        <v>0.46306893476882455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(439*13.87)+250+400</f>
        <v>6738.929999999999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20736.25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 t="s">
        <v>136</v>
      </c>
      <c r="L45" s="25" t="s">
        <v>137</v>
      </c>
      <c r="M45" s="25">
        <v>539</v>
      </c>
    </row>
    <row r="46" spans="2:13" ht="12.75">
      <c r="B46" s="1" t="s">
        <v>10</v>
      </c>
      <c r="C46" s="1"/>
      <c r="J46" s="20">
        <v>2</v>
      </c>
      <c r="K46" s="20" t="s">
        <v>139</v>
      </c>
      <c r="L46" s="25" t="s">
        <v>137</v>
      </c>
      <c r="M46" s="25">
        <v>707.5</v>
      </c>
    </row>
    <row r="47" spans="10:13" ht="12.75">
      <c r="J47" s="20">
        <v>3</v>
      </c>
      <c r="K47" s="20" t="s">
        <v>140</v>
      </c>
      <c r="L47" s="25" t="s">
        <v>137</v>
      </c>
      <c r="M47" s="25">
        <v>155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 t="s">
        <v>141</v>
      </c>
      <c r="L48" s="25" t="s">
        <v>137</v>
      </c>
      <c r="M48" s="25">
        <v>9</v>
      </c>
    </row>
    <row r="49" spans="1:13" ht="12.75">
      <c r="A49" t="s">
        <v>12</v>
      </c>
      <c r="F49" s="11">
        <f>(3920+480)*1.202</f>
        <v>5288.8</v>
      </c>
      <c r="J49" s="20">
        <v>5</v>
      </c>
      <c r="K49" s="20" t="s">
        <v>142</v>
      </c>
      <c r="L49" s="25" t="s">
        <v>138</v>
      </c>
      <c r="M49" s="25">
        <v>10</v>
      </c>
    </row>
    <row r="50" spans="1:13" ht="12.75">
      <c r="A50" s="6" t="s">
        <v>15</v>
      </c>
      <c r="F50" s="11">
        <f>(2400)*1.202</f>
        <v>2884.7999999999997</v>
      </c>
      <c r="J50" s="20">
        <v>6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7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8173.6</v>
      </c>
      <c r="J52" s="20">
        <v>8</v>
      </c>
      <c r="K52" s="20"/>
      <c r="L52" s="25"/>
      <c r="M52" s="25"/>
    </row>
    <row r="53" spans="1:13" ht="12.75">
      <c r="A53" s="4" t="s">
        <v>16</v>
      </c>
      <c r="J53" s="20">
        <v>9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4182.98</v>
      </c>
      <c r="J54" s="20">
        <v>10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11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4182.98</v>
      </c>
      <c r="J56" s="20">
        <v>12</v>
      </c>
      <c r="K56" s="20"/>
      <c r="L56" s="25"/>
      <c r="M56" s="25"/>
    </row>
    <row r="57" spans="1:13" ht="12.75">
      <c r="A57" s="4" t="s">
        <v>18</v>
      </c>
      <c r="B57" s="4"/>
      <c r="J57" s="20">
        <v>13</v>
      </c>
      <c r="K57" s="20"/>
      <c r="L57" s="25"/>
      <c r="M57" s="25"/>
    </row>
    <row r="58" spans="1:13" ht="12.75">
      <c r="A58" t="s">
        <v>19</v>
      </c>
      <c r="C58" s="54">
        <v>179267</v>
      </c>
      <c r="D58">
        <v>178887</v>
      </c>
      <c r="E58">
        <v>2102</v>
      </c>
      <c r="F58" s="37">
        <f>C58/D58*E58</f>
        <v>2106.4651651601293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2816.6332577999997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1017.1599257999999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f>1*600*1.202</f>
        <v>721.1999999999999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1420.5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0.3</v>
      </c>
      <c r="E65" t="s">
        <v>14</v>
      </c>
      <c r="F65" s="5">
        <f>B65*D65</f>
        <v>630.6</v>
      </c>
      <c r="J65" s="20">
        <v>21</v>
      </c>
      <c r="K65" s="20"/>
      <c r="L65" s="25"/>
      <c r="M65" s="25"/>
    </row>
    <row r="66" spans="1:13" ht="12.75">
      <c r="A66" s="54" t="s">
        <v>75</v>
      </c>
      <c r="B66" s="54"/>
      <c r="C66" s="54"/>
      <c r="D66" s="58"/>
      <c r="E66" s="54"/>
      <c r="F66" s="59">
        <v>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8712.558348760129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0.25</v>
      </c>
      <c r="E70" t="s">
        <v>14</v>
      </c>
      <c r="F70" s="47">
        <f>B70*D70</f>
        <v>525.5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1.03</v>
      </c>
      <c r="E73" t="s">
        <v>14</v>
      </c>
      <c r="F73" s="11">
        <f>B73*D73</f>
        <v>2165.06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2690.56</v>
      </c>
      <c r="J74" s="20"/>
      <c r="K74" s="20"/>
      <c r="L74" s="31" t="s">
        <v>64</v>
      </c>
      <c r="M74" s="28">
        <f>SUM(M45:M73)</f>
        <v>1420.5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2.47</v>
      </c>
      <c r="E77" t="s">
        <v>14</v>
      </c>
      <c r="F77" s="5">
        <f>B77*D77</f>
        <v>5191.9400000000005</v>
      </c>
    </row>
    <row r="78" spans="1:6" ht="12.75">
      <c r="A78" s="4" t="s">
        <v>31</v>
      </c>
      <c r="F78" s="8">
        <f>SUM(F77)</f>
        <v>5191.9400000000005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28951.638348760127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1679.1950242280873</v>
      </c>
      <c r="I81" s="7"/>
    </row>
    <row r="82" spans="1:9" ht="12.75">
      <c r="A82" s="1"/>
      <c r="B82" s="38" t="s">
        <v>128</v>
      </c>
      <c r="C82" s="50"/>
      <c r="D82" s="1"/>
      <c r="E82" s="61"/>
      <c r="F82" s="64">
        <v>0</v>
      </c>
      <c r="I82" s="7"/>
    </row>
    <row r="83" spans="1:9" ht="12.75">
      <c r="A83" s="1"/>
      <c r="B83" s="38" t="s">
        <v>129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130</v>
      </c>
      <c r="C84" s="50"/>
      <c r="D84" s="1"/>
      <c r="E84" s="61"/>
      <c r="F84" s="62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30819.373372988215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132</v>
      </c>
    </row>
    <row r="87" spans="1:6" ht="12.75">
      <c r="A87" s="13"/>
      <c r="B87" s="41">
        <v>43770</v>
      </c>
      <c r="C87" s="42">
        <v>163870</v>
      </c>
      <c r="D87" s="45">
        <f>F44</f>
        <v>20736.25</v>
      </c>
      <c r="E87" s="45">
        <f>F85</f>
        <v>30819.373372988215</v>
      </c>
      <c r="F87" s="46">
        <f>C87+D87-E87</f>
        <v>153786.87662701178</v>
      </c>
    </row>
    <row r="89" spans="1:6" ht="13.5" thickBot="1">
      <c r="A89" t="s">
        <v>111</v>
      </c>
      <c r="C89" s="56">
        <v>43405</v>
      </c>
      <c r="D89" s="8" t="s">
        <v>112</v>
      </c>
      <c r="E89" s="56">
        <v>43434</v>
      </c>
      <c r="F89" s="65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2019-02-19T08:58:04Z</dcterms:modified>
  <cp:category/>
  <cp:version/>
  <cp:contentType/>
  <cp:contentStatus/>
</cp:coreProperties>
</file>